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160" tabRatio="766"/>
  </bookViews>
  <sheets>
    <sheet name="Orçamento" sheetId="21" r:id="rId1"/>
    <sheet name="Cronograma" sheetId="19" r:id="rId2"/>
  </sheets>
  <definedNames>
    <definedName name="_xlnm.Print_Area" localSheetId="1">Cronograma!$A$1:$I$47</definedName>
    <definedName name="_xlnm.Print_Area" localSheetId="0">Orçamento!$A$1:$M$308</definedName>
    <definedName name="_xlnm.Print_Titles" localSheetId="0">Orçamento!$9:$15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16" i="21"/>
  <c r="J214"/>
  <c r="J212"/>
  <c r="J208"/>
  <c r="J207"/>
  <c r="J205"/>
  <c r="J202"/>
  <c r="K296" l="1"/>
  <c r="H296"/>
  <c r="K294"/>
  <c r="H294"/>
  <c r="K291"/>
  <c r="H291"/>
  <c r="K290"/>
  <c r="H290"/>
  <c r="K289"/>
  <c r="H289"/>
  <c r="K288"/>
  <c r="H288"/>
  <c r="K287"/>
  <c r="H287"/>
  <c r="K286"/>
  <c r="H286"/>
  <c r="K285"/>
  <c r="H285"/>
  <c r="K284"/>
  <c r="H284"/>
  <c r="K283"/>
  <c r="H283"/>
  <c r="K282"/>
  <c r="H282"/>
  <c r="K281"/>
  <c r="H281"/>
  <c r="K280"/>
  <c r="H280"/>
  <c r="K278"/>
  <c r="H278"/>
  <c r="K277"/>
  <c r="H277"/>
  <c r="K273"/>
  <c r="H273"/>
  <c r="K269"/>
  <c r="H269"/>
  <c r="K268"/>
  <c r="H268"/>
  <c r="K267"/>
  <c r="H267"/>
  <c r="K266"/>
  <c r="H266"/>
  <c r="K265"/>
  <c r="H265"/>
  <c r="K263"/>
  <c r="H263"/>
  <c r="K262"/>
  <c r="H262"/>
  <c r="K260"/>
  <c r="H260"/>
  <c r="K259"/>
  <c r="H259"/>
  <c r="K258"/>
  <c r="H258"/>
  <c r="K256"/>
  <c r="H256"/>
  <c r="K252"/>
  <c r="H252"/>
  <c r="K251"/>
  <c r="H251"/>
  <c r="K248"/>
  <c r="H248"/>
  <c r="K245"/>
  <c r="H245"/>
  <c r="K243"/>
  <c r="H243"/>
  <c r="K241"/>
  <c r="H241"/>
  <c r="K239"/>
  <c r="H239"/>
  <c r="K237"/>
  <c r="H237"/>
  <c r="K235"/>
  <c r="H235"/>
  <c r="K232"/>
  <c r="H232"/>
  <c r="K230"/>
  <c r="H230"/>
  <c r="K227"/>
  <c r="H227"/>
  <c r="K223"/>
  <c r="H223"/>
  <c r="K222"/>
  <c r="H222"/>
  <c r="K220"/>
  <c r="H220"/>
  <c r="K217"/>
  <c r="H217"/>
  <c r="K215"/>
  <c r="H215"/>
  <c r="K213"/>
  <c r="H213"/>
  <c r="K211"/>
  <c r="H211"/>
  <c r="K210"/>
  <c r="H210"/>
  <c r="K209"/>
  <c r="H209"/>
  <c r="K206"/>
  <c r="H206"/>
  <c r="K204"/>
  <c r="H204"/>
  <c r="K203"/>
  <c r="H203"/>
  <c r="K200"/>
  <c r="H200"/>
  <c r="K196"/>
  <c r="H196"/>
  <c r="K194"/>
  <c r="H194"/>
  <c r="K193"/>
  <c r="H193"/>
  <c r="K192"/>
  <c r="H192"/>
  <c r="K190"/>
  <c r="H190"/>
  <c r="K189"/>
  <c r="H189"/>
  <c r="K187"/>
  <c r="H187"/>
  <c r="K186"/>
  <c r="H186"/>
  <c r="K182"/>
  <c r="H182"/>
  <c r="K181"/>
  <c r="H181"/>
  <c r="K180"/>
  <c r="H180"/>
  <c r="K179"/>
  <c r="H179"/>
  <c r="K177"/>
  <c r="H177"/>
  <c r="K176"/>
  <c r="H176"/>
  <c r="K175"/>
  <c r="H175"/>
  <c r="K174"/>
  <c r="H174"/>
  <c r="K173"/>
  <c r="H173"/>
  <c r="K169"/>
  <c r="H169"/>
  <c r="K168"/>
  <c r="H168"/>
  <c r="K167"/>
  <c r="H167"/>
  <c r="K166"/>
  <c r="H166"/>
  <c r="K165"/>
  <c r="H165"/>
  <c r="K164"/>
  <c r="H164"/>
  <c r="K163"/>
  <c r="H163"/>
  <c r="K162"/>
  <c r="H162"/>
  <c r="K161"/>
  <c r="H161"/>
  <c r="K159"/>
  <c r="H159"/>
  <c r="K158"/>
  <c r="H158"/>
  <c r="K157"/>
  <c r="H157"/>
  <c r="K156"/>
  <c r="H156"/>
  <c r="K155"/>
  <c r="H155"/>
  <c r="K154"/>
  <c r="H154"/>
  <c r="K153"/>
  <c r="H153"/>
  <c r="K152"/>
  <c r="H152"/>
  <c r="K151"/>
  <c r="H151"/>
  <c r="K150"/>
  <c r="H150"/>
  <c r="K149"/>
  <c r="H149"/>
  <c r="K147"/>
  <c r="H147"/>
  <c r="K146"/>
  <c r="H146"/>
  <c r="K145"/>
  <c r="H145"/>
  <c r="K144"/>
  <c r="H144"/>
  <c r="K143"/>
  <c r="H143"/>
  <c r="K142"/>
  <c r="H142"/>
  <c r="K141"/>
  <c r="H141"/>
  <c r="K140"/>
  <c r="H140"/>
  <c r="K139"/>
  <c r="H139"/>
  <c r="K138"/>
  <c r="H138"/>
  <c r="K137"/>
  <c r="H137"/>
  <c r="K136"/>
  <c r="H136"/>
  <c r="K135"/>
  <c r="H135"/>
  <c r="K133"/>
  <c r="H133"/>
  <c r="K132"/>
  <c r="H132"/>
  <c r="K131"/>
  <c r="H131"/>
  <c r="K130"/>
  <c r="H130"/>
  <c r="K128"/>
  <c r="H128"/>
  <c r="K127"/>
  <c r="H127"/>
  <c r="G125"/>
  <c r="K125"/>
  <c r="H125"/>
  <c r="K124"/>
  <c r="H124"/>
  <c r="K123"/>
  <c r="H123"/>
  <c r="K122"/>
  <c r="H122"/>
  <c r="K121"/>
  <c r="H121"/>
  <c r="K120"/>
  <c r="H120"/>
  <c r="K119"/>
  <c r="H119"/>
  <c r="K118"/>
  <c r="H118"/>
  <c r="K117"/>
  <c r="H117"/>
  <c r="K116"/>
  <c r="H116"/>
  <c r="K115"/>
  <c r="H115"/>
  <c r="K114"/>
  <c r="H114"/>
  <c r="K113"/>
  <c r="H113"/>
  <c r="K112"/>
  <c r="H112"/>
  <c r="K111"/>
  <c r="H111"/>
  <c r="K110"/>
  <c r="H110"/>
  <c r="K109"/>
  <c r="H109"/>
  <c r="K108"/>
  <c r="H108"/>
  <c r="K107"/>
  <c r="H107"/>
  <c r="K106"/>
  <c r="H106"/>
  <c r="K105"/>
  <c r="H105"/>
  <c r="K104"/>
  <c r="H104"/>
  <c r="K103"/>
  <c r="H103"/>
  <c r="K102"/>
  <c r="H102"/>
  <c r="K101"/>
  <c r="H101"/>
  <c r="K100"/>
  <c r="H100"/>
  <c r="K99"/>
  <c r="H99"/>
  <c r="K98"/>
  <c r="H98"/>
  <c r="K97"/>
  <c r="H97"/>
  <c r="K95"/>
  <c r="H95"/>
  <c r="K94"/>
  <c r="H94"/>
  <c r="K93"/>
  <c r="H93"/>
  <c r="K92"/>
  <c r="H92"/>
  <c r="K91"/>
  <c r="H91"/>
  <c r="K89"/>
  <c r="H89"/>
  <c r="K88"/>
  <c r="H88"/>
  <c r="K87"/>
  <c r="H87"/>
  <c r="K86"/>
  <c r="H86"/>
  <c r="K85"/>
  <c r="H85"/>
  <c r="K84"/>
  <c r="H84"/>
  <c r="K80"/>
  <c r="H80"/>
  <c r="K78"/>
  <c r="H78"/>
  <c r="K77"/>
  <c r="H77"/>
  <c r="K73"/>
  <c r="H73"/>
  <c r="K71"/>
  <c r="H71"/>
  <c r="K67"/>
  <c r="H67"/>
  <c r="K65"/>
  <c r="H65"/>
  <c r="K61"/>
  <c r="H61"/>
  <c r="K58"/>
  <c r="H58"/>
  <c r="K54"/>
  <c r="H54"/>
  <c r="K52"/>
  <c r="H52"/>
  <c r="K51"/>
  <c r="H51"/>
  <c r="K50"/>
  <c r="H50"/>
  <c r="K49"/>
  <c r="H49"/>
  <c r="K48"/>
  <c r="H48"/>
  <c r="K47"/>
  <c r="H47"/>
  <c r="K46"/>
  <c r="H46"/>
  <c r="K45"/>
  <c r="H45"/>
  <c r="K44"/>
  <c r="H44"/>
  <c r="K43"/>
  <c r="H43"/>
  <c r="K42"/>
  <c r="H42"/>
  <c r="K41"/>
  <c r="H41"/>
  <c r="K40"/>
  <c r="H40"/>
  <c r="K39"/>
  <c r="H39"/>
  <c r="K38"/>
  <c r="H38"/>
  <c r="K34"/>
  <c r="H34"/>
  <c r="K32"/>
  <c r="H32"/>
  <c r="K30"/>
  <c r="H30"/>
  <c r="K26"/>
  <c r="H26"/>
  <c r="K24"/>
  <c r="H24"/>
  <c r="K22"/>
  <c r="H22"/>
  <c r="G18"/>
  <c r="G22"/>
  <c r="G24"/>
  <c r="G26"/>
  <c r="G30"/>
  <c r="G34"/>
  <c r="G52"/>
  <c r="G51"/>
  <c r="G50"/>
  <c r="G49"/>
  <c r="G48"/>
  <c r="G47"/>
  <c r="G46"/>
  <c r="G45"/>
  <c r="G44"/>
  <c r="G43"/>
  <c r="G42"/>
  <c r="G41"/>
  <c r="G40"/>
  <c r="G39"/>
  <c r="G38"/>
  <c r="G54"/>
  <c r="G58"/>
  <c r="G61"/>
  <c r="G65"/>
  <c r="G67"/>
  <c r="G71"/>
  <c r="G73"/>
  <c r="G77"/>
  <c r="G78"/>
  <c r="G80"/>
  <c r="G89"/>
  <c r="G88"/>
  <c r="G87"/>
  <c r="G86"/>
  <c r="G85"/>
  <c r="G84"/>
  <c r="G95"/>
  <c r="G94"/>
  <c r="G93"/>
  <c r="G92"/>
  <c r="G91"/>
  <c r="G127"/>
  <c r="G128"/>
  <c r="G133"/>
  <c r="G132"/>
  <c r="G131"/>
  <c r="G130"/>
  <c r="G147"/>
  <c r="G146"/>
  <c r="G145"/>
  <c r="G144"/>
  <c r="G143"/>
  <c r="G142"/>
  <c r="G141"/>
  <c r="G140"/>
  <c r="G139"/>
  <c r="G138"/>
  <c r="G137"/>
  <c r="G136"/>
  <c r="G135"/>
  <c r="G159"/>
  <c r="G158"/>
  <c r="G157"/>
  <c r="G156"/>
  <c r="G155"/>
  <c r="G154"/>
  <c r="G153"/>
  <c r="G152"/>
  <c r="G151"/>
  <c r="G150"/>
  <c r="G149"/>
  <c r="G169"/>
  <c r="G168"/>
  <c r="G167"/>
  <c r="G166"/>
  <c r="G165"/>
  <c r="G164"/>
  <c r="G163"/>
  <c r="G162"/>
  <c r="G161"/>
  <c r="G177"/>
  <c r="G176"/>
  <c r="G175"/>
  <c r="G174"/>
  <c r="G173"/>
  <c r="G182"/>
  <c r="G181"/>
  <c r="G180"/>
  <c r="G179"/>
  <c r="G187"/>
  <c r="G186"/>
  <c r="G189"/>
  <c r="G190"/>
  <c r="G194"/>
  <c r="G193"/>
  <c r="G192"/>
  <c r="G196"/>
  <c r="G200"/>
  <c r="G204"/>
  <c r="G203"/>
  <c r="G206"/>
  <c r="G211"/>
  <c r="G210"/>
  <c r="G209"/>
  <c r="G213"/>
  <c r="G215"/>
  <c r="G217"/>
  <c r="G220"/>
  <c r="G223"/>
  <c r="G230"/>
  <c r="G232"/>
  <c r="G235"/>
  <c r="G237"/>
  <c r="G239"/>
  <c r="G241"/>
  <c r="G243"/>
  <c r="G245"/>
  <c r="G248"/>
  <c r="G252"/>
  <c r="G251"/>
  <c r="G256"/>
  <c r="G260"/>
  <c r="G259"/>
  <c r="G263"/>
  <c r="G262"/>
  <c r="I262" s="1"/>
  <c r="G265"/>
  <c r="G266"/>
  <c r="G267"/>
  <c r="G268"/>
  <c r="G269"/>
  <c r="G273"/>
  <c r="G278"/>
  <c r="G277"/>
  <c r="G291"/>
  <c r="G290"/>
  <c r="G289"/>
  <c r="G288"/>
  <c r="G287"/>
  <c r="G286"/>
  <c r="G285"/>
  <c r="G284"/>
  <c r="G283"/>
  <c r="G282"/>
  <c r="G281"/>
  <c r="G280"/>
  <c r="E296"/>
  <c r="E291"/>
  <c r="E290"/>
  <c r="E289"/>
  <c r="E288"/>
  <c r="E287"/>
  <c r="I287" s="1"/>
  <c r="J287" s="1"/>
  <c r="E286"/>
  <c r="E285"/>
  <c r="I285" s="1"/>
  <c r="J285" s="1"/>
  <c r="E284"/>
  <c r="E283"/>
  <c r="E282"/>
  <c r="I282" s="1"/>
  <c r="E281"/>
  <c r="E280"/>
  <c r="E278"/>
  <c r="I278" s="1"/>
  <c r="E277"/>
  <c r="I277" s="1"/>
  <c r="E273"/>
  <c r="I273" s="1"/>
  <c r="J273" s="1"/>
  <c r="E269"/>
  <c r="I269" s="1"/>
  <c r="E268"/>
  <c r="E267"/>
  <c r="E266"/>
  <c r="I266" s="1"/>
  <c r="J266" s="1"/>
  <c r="E265"/>
  <c r="I265" s="1"/>
  <c r="J265" s="1"/>
  <c r="E263"/>
  <c r="I263" s="1"/>
  <c r="J263" s="1"/>
  <c r="E260"/>
  <c r="E259"/>
  <c r="I259" s="1"/>
  <c r="E256"/>
  <c r="E252"/>
  <c r="I252" s="1"/>
  <c r="J252" s="1"/>
  <c r="E251"/>
  <c r="I251" s="1"/>
  <c r="E248"/>
  <c r="I248" s="1"/>
  <c r="J248" s="1"/>
  <c r="E245"/>
  <c r="I245" s="1"/>
  <c r="E243"/>
  <c r="E241"/>
  <c r="I241" s="1"/>
  <c r="J241" s="1"/>
  <c r="E239"/>
  <c r="E237"/>
  <c r="E235"/>
  <c r="I235" s="1"/>
  <c r="J235" s="1"/>
  <c r="E232"/>
  <c r="E230"/>
  <c r="I230" s="1"/>
  <c r="J230" s="1"/>
  <c r="E223"/>
  <c r="I223" s="1"/>
  <c r="J223" s="1"/>
  <c r="E220"/>
  <c r="E217"/>
  <c r="E215"/>
  <c r="I215" s="1"/>
  <c r="J215" s="1"/>
  <c r="E213"/>
  <c r="E211"/>
  <c r="E210"/>
  <c r="I210" s="1"/>
  <c r="E209"/>
  <c r="I209" s="1"/>
  <c r="J209" s="1"/>
  <c r="E206"/>
  <c r="I206" s="1"/>
  <c r="E204"/>
  <c r="E203"/>
  <c r="E200"/>
  <c r="I200" s="1"/>
  <c r="J200" s="1"/>
  <c r="E196"/>
  <c r="E194"/>
  <c r="E193"/>
  <c r="I193" s="1"/>
  <c r="E192"/>
  <c r="I192" s="1"/>
  <c r="E190"/>
  <c r="I190" s="1"/>
  <c r="J190" s="1"/>
  <c r="E189"/>
  <c r="E187"/>
  <c r="I187" s="1"/>
  <c r="E186"/>
  <c r="E182"/>
  <c r="E181"/>
  <c r="I181" s="1"/>
  <c r="E180"/>
  <c r="I180" s="1"/>
  <c r="E179"/>
  <c r="I179" s="1"/>
  <c r="J179" s="1"/>
  <c r="E177"/>
  <c r="I177" s="1"/>
  <c r="J177" s="1"/>
  <c r="E176"/>
  <c r="I176" s="1"/>
  <c r="E175"/>
  <c r="E174"/>
  <c r="E173"/>
  <c r="I173" s="1"/>
  <c r="E169"/>
  <c r="E168"/>
  <c r="I168" s="1"/>
  <c r="E167"/>
  <c r="I167" s="1"/>
  <c r="J167" s="1"/>
  <c r="E166"/>
  <c r="E165"/>
  <c r="E164"/>
  <c r="I164" s="1"/>
  <c r="E163"/>
  <c r="E162"/>
  <c r="I162" s="1"/>
  <c r="E161"/>
  <c r="I161" s="1"/>
  <c r="J161" s="1"/>
  <c r="E159"/>
  <c r="I159" s="1"/>
  <c r="E158"/>
  <c r="E157"/>
  <c r="I157" s="1"/>
  <c r="J157" s="1"/>
  <c r="E156"/>
  <c r="I156" s="1"/>
  <c r="E155"/>
  <c r="I155" s="1"/>
  <c r="E154"/>
  <c r="I154" s="1"/>
  <c r="E153"/>
  <c r="E152"/>
  <c r="E151"/>
  <c r="I151" s="1"/>
  <c r="E150"/>
  <c r="E149"/>
  <c r="I149" s="1"/>
  <c r="J149" s="1"/>
  <c r="E147"/>
  <c r="I147" s="1"/>
  <c r="J147" s="1"/>
  <c r="E146"/>
  <c r="I146" s="1"/>
  <c r="E145"/>
  <c r="I145" s="1"/>
  <c r="E144"/>
  <c r="E143"/>
  <c r="E142"/>
  <c r="I142" s="1"/>
  <c r="E141"/>
  <c r="E140"/>
  <c r="I140" s="1"/>
  <c r="E139"/>
  <c r="I139" s="1"/>
  <c r="J139" s="1"/>
  <c r="E138"/>
  <c r="I138" s="1"/>
  <c r="E137"/>
  <c r="I137" s="1"/>
  <c r="E136"/>
  <c r="E135"/>
  <c r="E133"/>
  <c r="I133" s="1"/>
  <c r="E132"/>
  <c r="I132" s="1"/>
  <c r="E131"/>
  <c r="I131" s="1"/>
  <c r="J131" s="1"/>
  <c r="E130"/>
  <c r="I130" s="1"/>
  <c r="J130" s="1"/>
  <c r="E128"/>
  <c r="E127"/>
  <c r="I127" s="1"/>
  <c r="J127" s="1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5"/>
  <c r="I95" s="1"/>
  <c r="E94"/>
  <c r="I94" s="1"/>
  <c r="E93"/>
  <c r="I93" s="1"/>
  <c r="J93" s="1"/>
  <c r="E92"/>
  <c r="I92" s="1"/>
  <c r="E91"/>
  <c r="I91" s="1"/>
  <c r="E89"/>
  <c r="I89" s="1"/>
  <c r="J89" s="1"/>
  <c r="E88"/>
  <c r="I88" s="1"/>
  <c r="E87"/>
  <c r="I87" s="1"/>
  <c r="J87" s="1"/>
  <c r="E86"/>
  <c r="I86" s="1"/>
  <c r="J86" s="1"/>
  <c r="E85"/>
  <c r="E84"/>
  <c r="E80"/>
  <c r="I80" s="1"/>
  <c r="J80" s="1"/>
  <c r="E78"/>
  <c r="I78" s="1"/>
  <c r="J78" s="1"/>
  <c r="E77"/>
  <c r="I77" s="1"/>
  <c r="E73"/>
  <c r="E71"/>
  <c r="I71" s="1"/>
  <c r="E67"/>
  <c r="I67" s="1"/>
  <c r="E65"/>
  <c r="I65" s="1"/>
  <c r="E61"/>
  <c r="E58"/>
  <c r="I58" s="1"/>
  <c r="E54"/>
  <c r="I54" s="1"/>
  <c r="E52"/>
  <c r="I52" s="1"/>
  <c r="E51"/>
  <c r="I51" s="1"/>
  <c r="E50"/>
  <c r="I50" s="1"/>
  <c r="J50" s="1"/>
  <c r="E49"/>
  <c r="I49" s="1"/>
  <c r="E48"/>
  <c r="I48" s="1"/>
  <c r="J48" s="1"/>
  <c r="E47"/>
  <c r="E46"/>
  <c r="E45"/>
  <c r="I45" s="1"/>
  <c r="J45" s="1"/>
  <c r="E44"/>
  <c r="I44" s="1"/>
  <c r="E43"/>
  <c r="I43" s="1"/>
  <c r="E42"/>
  <c r="I42" s="1"/>
  <c r="J42" s="1"/>
  <c r="E41"/>
  <c r="I41" s="1"/>
  <c r="J41" s="1"/>
  <c r="E40"/>
  <c r="I40" s="1"/>
  <c r="J40" s="1"/>
  <c r="E39"/>
  <c r="E38"/>
  <c r="E34"/>
  <c r="I34" s="1"/>
  <c r="J34" s="1"/>
  <c r="E30"/>
  <c r="E26"/>
  <c r="I26" s="1"/>
  <c r="J26" s="1"/>
  <c r="E24"/>
  <c r="I24" s="1"/>
  <c r="J24" s="1"/>
  <c r="E22"/>
  <c r="I22" s="1"/>
  <c r="I284" l="1"/>
  <c r="J284" s="1"/>
  <c r="I290"/>
  <c r="J52"/>
  <c r="J65"/>
  <c r="J142"/>
  <c r="J151"/>
  <c r="J159"/>
  <c r="J180"/>
  <c r="L180" s="1"/>
  <c r="J193"/>
  <c r="J133"/>
  <c r="J245"/>
  <c r="I135"/>
  <c r="J135" s="1"/>
  <c r="L135" s="1"/>
  <c r="I143"/>
  <c r="I152"/>
  <c r="I211"/>
  <c r="J211" s="1"/>
  <c r="I280"/>
  <c r="I288"/>
  <c r="J288" s="1"/>
  <c r="I182"/>
  <c r="J182" s="1"/>
  <c r="I38"/>
  <c r="J38" s="1"/>
  <c r="I84"/>
  <c r="J84" s="1"/>
  <c r="I163"/>
  <c r="J163" s="1"/>
  <c r="I174"/>
  <c r="J164"/>
  <c r="L164" s="1"/>
  <c r="J187"/>
  <c r="L187" s="1"/>
  <c r="I169"/>
  <c r="J169" s="1"/>
  <c r="I46"/>
  <c r="J46" s="1"/>
  <c r="I165"/>
  <c r="J165" s="1"/>
  <c r="I141"/>
  <c r="I150"/>
  <c r="I158"/>
  <c r="J158" s="1"/>
  <c r="I243"/>
  <c r="J243" s="1"/>
  <c r="I136"/>
  <c r="I144"/>
  <c r="J144" s="1"/>
  <c r="L144" s="1"/>
  <c r="I153"/>
  <c r="I196"/>
  <c r="J196" s="1"/>
  <c r="I213"/>
  <c r="J213" s="1"/>
  <c r="L213" s="1"/>
  <c r="I232"/>
  <c r="J232" s="1"/>
  <c r="I281"/>
  <c r="J281" s="1"/>
  <c r="L281" s="1"/>
  <c r="I289"/>
  <c r="J289" s="1"/>
  <c r="I267"/>
  <c r="I186"/>
  <c r="I85"/>
  <c r="J85" s="1"/>
  <c r="I128"/>
  <c r="I175"/>
  <c r="J175" s="1"/>
  <c r="L175" s="1"/>
  <c r="I203"/>
  <c r="I217"/>
  <c r="J217" s="1"/>
  <c r="I237"/>
  <c r="J237" s="1"/>
  <c r="I256"/>
  <c r="J256" s="1"/>
  <c r="I268"/>
  <c r="I283"/>
  <c r="I291"/>
  <c r="J291" s="1"/>
  <c r="I47"/>
  <c r="J47" s="1"/>
  <c r="L47" s="1"/>
  <c r="I189"/>
  <c r="I204"/>
  <c r="I220"/>
  <c r="J220" s="1"/>
  <c r="I239"/>
  <c r="J262"/>
  <c r="L262" s="1"/>
  <c r="I39"/>
  <c r="J39" s="1"/>
  <c r="L39" s="1"/>
  <c r="I166"/>
  <c r="J166" s="1"/>
  <c r="I30"/>
  <c r="J30" s="1"/>
  <c r="I73"/>
  <c r="J73" s="1"/>
  <c r="L73" s="1"/>
  <c r="I260"/>
  <c r="J260" s="1"/>
  <c r="I286"/>
  <c r="J286" s="1"/>
  <c r="L286" s="1"/>
  <c r="J43"/>
  <c r="L43" s="1"/>
  <c r="J277"/>
  <c r="L277" s="1"/>
  <c r="J54"/>
  <c r="L54" s="1"/>
  <c r="J91"/>
  <c r="L91" s="1"/>
  <c r="J143"/>
  <c r="L143" s="1"/>
  <c r="J152"/>
  <c r="L152" s="1"/>
  <c r="J181"/>
  <c r="L181" s="1"/>
  <c r="J140"/>
  <c r="L140" s="1"/>
  <c r="J259"/>
  <c r="L259" s="1"/>
  <c r="J132"/>
  <c r="L132" s="1"/>
  <c r="J58"/>
  <c r="L58" s="1"/>
  <c r="J92"/>
  <c r="L92" s="1"/>
  <c r="J136"/>
  <c r="L136" s="1"/>
  <c r="J162"/>
  <c r="L162" s="1"/>
  <c r="J173"/>
  <c r="L173" s="1"/>
  <c r="J251"/>
  <c r="L251" s="1"/>
  <c r="J88"/>
  <c r="L88" s="1"/>
  <c r="J141"/>
  <c r="L141" s="1"/>
  <c r="J44"/>
  <c r="L44" s="1"/>
  <c r="J210"/>
  <c r="L210" s="1"/>
  <c r="J137"/>
  <c r="L137" s="1"/>
  <c r="J145"/>
  <c r="L145" s="1"/>
  <c r="J154"/>
  <c r="L154" s="1"/>
  <c r="J174"/>
  <c r="L174" s="1"/>
  <c r="J267"/>
  <c r="L267" s="1"/>
  <c r="J282"/>
  <c r="L282" s="1"/>
  <c r="J290"/>
  <c r="L290" s="1"/>
  <c r="J71"/>
  <c r="L71" s="1"/>
  <c r="J206"/>
  <c r="L206" s="1"/>
  <c r="J150"/>
  <c r="L150" s="1"/>
  <c r="J168"/>
  <c r="L168" s="1"/>
  <c r="J278"/>
  <c r="L278" s="1"/>
  <c r="J22"/>
  <c r="L22" s="1"/>
  <c r="J94"/>
  <c r="L94" s="1"/>
  <c r="J128"/>
  <c r="L128" s="1"/>
  <c r="J138"/>
  <c r="L138" s="1"/>
  <c r="J146"/>
  <c r="L146" s="1"/>
  <c r="J155"/>
  <c r="L155" s="1"/>
  <c r="J203"/>
  <c r="L203" s="1"/>
  <c r="J283"/>
  <c r="L283" s="1"/>
  <c r="J77"/>
  <c r="L77" s="1"/>
  <c r="J49"/>
  <c r="L49" s="1"/>
  <c r="J67"/>
  <c r="L67" s="1"/>
  <c r="J95"/>
  <c r="L95" s="1"/>
  <c r="J156"/>
  <c r="L156" s="1"/>
  <c r="J176"/>
  <c r="L176" s="1"/>
  <c r="J239"/>
  <c r="L239" s="1"/>
  <c r="J153"/>
  <c r="L153" s="1"/>
  <c r="J204"/>
  <c r="L204" s="1"/>
  <c r="L256"/>
  <c r="L263"/>
  <c r="L142"/>
  <c r="L147"/>
  <c r="L158"/>
  <c r="L169"/>
  <c r="L232"/>
  <c r="L285"/>
  <c r="L24"/>
  <c r="L161"/>
  <c r="L177"/>
  <c r="L200"/>
  <c r="M197" s="1"/>
  <c r="J51"/>
  <c r="L51" s="1"/>
  <c r="L127"/>
  <c r="L139"/>
  <c r="L34"/>
  <c r="L130"/>
  <c r="J280"/>
  <c r="L280" s="1"/>
  <c r="L42"/>
  <c r="L80"/>
  <c r="L215"/>
  <c r="L235"/>
  <c r="L245"/>
  <c r="L248"/>
  <c r="M246" s="1"/>
  <c r="L266"/>
  <c r="L41"/>
  <c r="L45"/>
  <c r="L86"/>
  <c r="I125"/>
  <c r="J125" s="1"/>
  <c r="L125" s="1"/>
  <c r="L179"/>
  <c r="L252"/>
  <c r="L133"/>
  <c r="L163"/>
  <c r="L230"/>
  <c r="J269"/>
  <c r="L269" s="1"/>
  <c r="J268"/>
  <c r="L268" s="1"/>
  <c r="J189"/>
  <c r="L189" s="1"/>
  <c r="I194"/>
  <c r="J194" s="1"/>
  <c r="J186"/>
  <c r="L186" s="1"/>
  <c r="J192"/>
  <c r="L192" s="1"/>
  <c r="L273"/>
  <c r="M270" s="1"/>
  <c r="I61"/>
  <c r="J61" s="1"/>
  <c r="L284"/>
  <c r="L288"/>
  <c r="L287"/>
  <c r="L265"/>
  <c r="L241"/>
  <c r="L223"/>
  <c r="L217"/>
  <c r="L209"/>
  <c r="L211"/>
  <c r="L193"/>
  <c r="L190"/>
  <c r="L182"/>
  <c r="L165"/>
  <c r="L167"/>
  <c r="L151"/>
  <c r="L159"/>
  <c r="L149"/>
  <c r="L157"/>
  <c r="L131"/>
  <c r="L93"/>
  <c r="L85"/>
  <c r="L87"/>
  <c r="L89"/>
  <c r="L78"/>
  <c r="L65"/>
  <c r="L46"/>
  <c r="L40"/>
  <c r="L38"/>
  <c r="L52"/>
  <c r="L50"/>
  <c r="L48"/>
  <c r="L30"/>
  <c r="L26"/>
  <c r="B258"/>
  <c r="L289" l="1"/>
  <c r="L291"/>
  <c r="L84"/>
  <c r="L237"/>
  <c r="L166"/>
  <c r="G258"/>
  <c r="E258"/>
  <c r="L260"/>
  <c r="L196"/>
  <c r="L220"/>
  <c r="L243"/>
  <c r="M233" s="1"/>
  <c r="M35"/>
  <c r="M201"/>
  <c r="M249"/>
  <c r="L194"/>
  <c r="M170"/>
  <c r="M62"/>
  <c r="L61"/>
  <c r="M55" s="1"/>
  <c r="I17" i="19"/>
  <c r="I18"/>
  <c r="I19"/>
  <c r="I20"/>
  <c r="I21"/>
  <c r="I22"/>
  <c r="I23"/>
  <c r="I24"/>
  <c r="I25"/>
  <c r="I26"/>
  <c r="I27"/>
  <c r="I28"/>
  <c r="I29"/>
  <c r="I30"/>
  <c r="I31"/>
  <c r="I32"/>
  <c r="I33"/>
  <c r="I15"/>
  <c r="I16"/>
  <c r="M274" i="21" l="1"/>
  <c r="I258"/>
  <c r="M183"/>
  <c r="H32" i="19"/>
  <c r="F32" s="1"/>
  <c r="J258" i="21" l="1"/>
  <c r="L258" s="1"/>
  <c r="M253" s="1"/>
  <c r="B222"/>
  <c r="G222" l="1"/>
  <c r="E222"/>
  <c r="I222" s="1"/>
  <c r="J222" s="1"/>
  <c r="L222" s="1"/>
  <c r="K18"/>
  <c r="J37"/>
  <c r="G123" l="1"/>
  <c r="I123" s="1"/>
  <c r="J123" s="1"/>
  <c r="L123" s="1"/>
  <c r="G124"/>
  <c r="I124" s="1"/>
  <c r="J124" s="1"/>
  <c r="L124" s="1"/>
  <c r="G98"/>
  <c r="I98" s="1"/>
  <c r="J98" s="1"/>
  <c r="L98" s="1"/>
  <c r="G99"/>
  <c r="I99" s="1"/>
  <c r="J99" s="1"/>
  <c r="L99" s="1"/>
  <c r="G100"/>
  <c r="I100" s="1"/>
  <c r="J100" s="1"/>
  <c r="L100" s="1"/>
  <c r="G101"/>
  <c r="I101" s="1"/>
  <c r="J101" s="1"/>
  <c r="L101" s="1"/>
  <c r="G102"/>
  <c r="I102" s="1"/>
  <c r="G103"/>
  <c r="I103" s="1"/>
  <c r="G104"/>
  <c r="I104" s="1"/>
  <c r="G105"/>
  <c r="I105" s="1"/>
  <c r="G106"/>
  <c r="I106" s="1"/>
  <c r="J106" s="1"/>
  <c r="L106" s="1"/>
  <c r="G107"/>
  <c r="I107" s="1"/>
  <c r="J107" s="1"/>
  <c r="L107" s="1"/>
  <c r="G108"/>
  <c r="I108" s="1"/>
  <c r="J108" s="1"/>
  <c r="L108" s="1"/>
  <c r="G109"/>
  <c r="I109" s="1"/>
  <c r="J109" s="1"/>
  <c r="L109" s="1"/>
  <c r="G110"/>
  <c r="I110" s="1"/>
  <c r="G111"/>
  <c r="I111" s="1"/>
  <c r="G112"/>
  <c r="I112" s="1"/>
  <c r="J112" s="1"/>
  <c r="L112" s="1"/>
  <c r="G113"/>
  <c r="I113" s="1"/>
  <c r="G114"/>
  <c r="I114" s="1"/>
  <c r="G115"/>
  <c r="I115" s="1"/>
  <c r="J115" s="1"/>
  <c r="L115" s="1"/>
  <c r="G116"/>
  <c r="I116" s="1"/>
  <c r="J116" s="1"/>
  <c r="L116" s="1"/>
  <c r="G117"/>
  <c r="I117" s="1"/>
  <c r="J117" s="1"/>
  <c r="L117" s="1"/>
  <c r="G118"/>
  <c r="I118" s="1"/>
  <c r="G119"/>
  <c r="I119" s="1"/>
  <c r="G120"/>
  <c r="I120" s="1"/>
  <c r="G121"/>
  <c r="I121" s="1"/>
  <c r="G122"/>
  <c r="I122" s="1"/>
  <c r="G97"/>
  <c r="I97" s="1"/>
  <c r="J122" l="1"/>
  <c r="L122" s="1"/>
  <c r="J120"/>
  <c r="L120" s="1"/>
  <c r="J119"/>
  <c r="L119" s="1"/>
  <c r="J111"/>
  <c r="L111" s="1"/>
  <c r="J103"/>
  <c r="L103" s="1"/>
  <c r="J110"/>
  <c r="L110" s="1"/>
  <c r="J118"/>
  <c r="L118" s="1"/>
  <c r="J102"/>
  <c r="L102" s="1"/>
  <c r="J97"/>
  <c r="L97" s="1"/>
  <c r="J121"/>
  <c r="L121" s="1"/>
  <c r="J113"/>
  <c r="L113" s="1"/>
  <c r="J105"/>
  <c r="L105" s="1"/>
  <c r="J114"/>
  <c r="L114" s="1"/>
  <c r="J104"/>
  <c r="L104" s="1"/>
  <c r="B227"/>
  <c r="G227" l="1"/>
  <c r="E227"/>
  <c r="M81"/>
  <c r="M218"/>
  <c r="G296"/>
  <c r="I296" s="1"/>
  <c r="H33"/>
  <c r="G33"/>
  <c r="E33"/>
  <c r="I227" l="1"/>
  <c r="J227" s="1"/>
  <c r="L227" s="1"/>
  <c r="J296"/>
  <c r="L296" s="1"/>
  <c r="I33"/>
  <c r="L33" s="1"/>
  <c r="M224" l="1"/>
  <c r="B32" l="1"/>
  <c r="H31"/>
  <c r="G31"/>
  <c r="E31"/>
  <c r="B294"/>
  <c r="G294" l="1"/>
  <c r="E294"/>
  <c r="I294" s="1"/>
  <c r="G32"/>
  <c r="E32"/>
  <c r="I32" s="1"/>
  <c r="I31"/>
  <c r="J294" l="1"/>
  <c r="L294" s="1"/>
  <c r="M292" s="1"/>
  <c r="J32"/>
  <c r="L32" s="1"/>
  <c r="L31"/>
  <c r="H18" l="1"/>
  <c r="E18"/>
  <c r="I18" l="1"/>
  <c r="J18" s="1"/>
  <c r="E25"/>
  <c r="G25"/>
  <c r="H25"/>
  <c r="L18" l="1"/>
  <c r="M16" s="1"/>
  <c r="I25"/>
  <c r="L25" s="1"/>
  <c r="H15" i="19" l="1"/>
  <c r="H33"/>
  <c r="F33" s="1"/>
  <c r="H27" i="21"/>
  <c r="G27"/>
  <c r="E27"/>
  <c r="F15" i="19" l="1"/>
  <c r="B15"/>
  <c r="I27" i="21"/>
  <c r="J27" s="1"/>
  <c r="L27" s="1"/>
  <c r="M19" s="1"/>
  <c r="H18" i="19" l="1"/>
  <c r="H28" l="1"/>
  <c r="F28" s="1"/>
  <c r="B28" l="1"/>
  <c r="D28"/>
  <c r="H27"/>
  <c r="F27" s="1"/>
  <c r="H26"/>
  <c r="F26" s="1"/>
  <c r="D26" l="1"/>
  <c r="B26"/>
  <c r="B32"/>
  <c r="D32"/>
  <c r="D27"/>
  <c r="B27"/>
  <c r="H23" l="1"/>
  <c r="F23" s="1"/>
  <c r="H30"/>
  <c r="F30" s="1"/>
  <c r="H21" l="1"/>
  <c r="F21" s="1"/>
  <c r="D30"/>
  <c r="B30"/>
  <c r="D23"/>
  <c r="B23"/>
  <c r="B21" l="1"/>
  <c r="D21"/>
  <c r="F18"/>
  <c r="B33" l="1"/>
  <c r="D33"/>
  <c r="D18"/>
  <c r="B18"/>
  <c r="H17"/>
  <c r="F17" s="1"/>
  <c r="H22"/>
  <c r="F22" s="1"/>
  <c r="H20" l="1"/>
  <c r="D22"/>
  <c r="B22"/>
  <c r="B17"/>
  <c r="D17"/>
  <c r="D20" l="1"/>
  <c r="F20"/>
  <c r="B20"/>
  <c r="H19"/>
  <c r="F19" s="1"/>
  <c r="D19" l="1"/>
  <c r="B19"/>
  <c r="H31" l="1"/>
  <c r="F31" s="1"/>
  <c r="H25"/>
  <c r="F25" s="1"/>
  <c r="H29"/>
  <c r="F29" s="1"/>
  <c r="D31" l="1"/>
  <c r="B31"/>
  <c r="M297" i="21"/>
  <c r="B29" i="19"/>
  <c r="D29"/>
  <c r="B25"/>
  <c r="D25"/>
  <c r="H16"/>
  <c r="F16" l="1"/>
  <c r="H24"/>
  <c r="H35" s="1"/>
  <c r="D16"/>
  <c r="B16"/>
  <c r="D24" l="1"/>
  <c r="D34" s="1"/>
  <c r="F24"/>
  <c r="F34" s="1"/>
  <c r="B24"/>
  <c r="B34" s="1"/>
  <c r="W27"/>
  <c r="X27" s="1"/>
  <c r="W23"/>
  <c r="X23" s="1"/>
  <c r="W16"/>
  <c r="X16" s="1"/>
  <c r="H34" l="1"/>
  <c r="G34" s="1"/>
  <c r="W34"/>
  <c r="X34" s="1"/>
  <c r="B35"/>
  <c r="D35" s="1"/>
  <c r="F35" s="1"/>
  <c r="C34" l="1"/>
  <c r="E34"/>
  <c r="C35" l="1"/>
  <c r="E35" s="1"/>
  <c r="G35" s="1"/>
  <c r="I34"/>
</calcChain>
</file>

<file path=xl/sharedStrings.xml><?xml version="1.0" encoding="utf-8"?>
<sst xmlns="http://schemas.openxmlformats.org/spreadsheetml/2006/main" count="538" uniqueCount="338">
  <si>
    <t>21. 1. ADMINISTRAÇÃO DA OBRA</t>
  </si>
  <si>
    <t>12. INSTALAÇÕES HIDRÁULICAS E SANITÁRIAS</t>
  </si>
  <si>
    <t>Custo Unit. Total</t>
  </si>
  <si>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</si>
  <si>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</si>
  <si>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</si>
  <si>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</si>
  <si>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</si>
  <si>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</si>
  <si>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</si>
  <si>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</si>
  <si>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>10. INSTALAÇÕES ELÉTRICAS</t>
  </si>
  <si>
    <t>17. PINTURA</t>
  </si>
  <si>
    <t>18. SERVIÇOS COMPLEMENTARES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</si>
  <si>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</si>
  <si>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</si>
  <si>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</si>
  <si>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</si>
  <si>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</si>
  <si>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</si>
  <si>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</si>
  <si>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r>
      <t xml:space="preserve">Cliente: </t>
    </r>
    <r>
      <rPr>
        <sz val="12"/>
        <color indexed="8"/>
        <rFont val="Arial"/>
        <family val="2"/>
      </rPr>
      <t>Instituto Federal Sul-Rio-Grandense</t>
    </r>
  </si>
  <si>
    <t>BDI =</t>
  </si>
  <si>
    <t>ITEM</t>
  </si>
  <si>
    <t>TOTAL</t>
  </si>
  <si>
    <t>VALOR</t>
  </si>
  <si>
    <t>Total  da Etapa</t>
  </si>
  <si>
    <t>Total Acumulado</t>
  </si>
  <si>
    <t>30 dias</t>
  </si>
  <si>
    <t>60 dias</t>
  </si>
  <si>
    <t>24. PISO</t>
  </si>
  <si>
    <t>M2</t>
  </si>
  <si>
    <t>21. 1. 1. DESPESAS COM PESSOAL</t>
  </si>
  <si>
    <t>ME</t>
  </si>
  <si>
    <t>19. PAISAGISMO/URBANIZAÇÃO</t>
  </si>
  <si>
    <t>21. GERENCIAMENTO DE OBRAS/FISCALIZAÇÃO</t>
  </si>
  <si>
    <t>M</t>
  </si>
  <si>
    <t>UN.</t>
  </si>
  <si>
    <t>7. ALVENARIA/VEDAÇÃO/DIVISÓRIA</t>
  </si>
  <si>
    <t>.1 PAREDE DE GESSO ACARTONADO STANDARD C/ COLOCAÇÃO</t>
  </si>
  <si>
    <t xml:space="preserve"> 8. ESQUADRIAS</t>
  </si>
  <si>
    <t>11. INSTALAÇÕES REDE LÓGICA</t>
  </si>
  <si>
    <t>13.5. ISOLAMENTO TÉRMICO/ACÚSTICO</t>
  </si>
  <si>
    <t>13. 5. 2. LÃ DE ROCHA</t>
  </si>
  <si>
    <t>.1 INSTALAÇÃO DE ISOLAMENTO COM LÃ DE ROCHA EM PAREDES DRYWALL</t>
  </si>
  <si>
    <t>14. INSTALAÇÕES DE COMBATE A INCÊNDIO</t>
  </si>
  <si>
    <t>13. ISOLAÇÃO TÉRMICA E ACÚSTICA</t>
  </si>
  <si>
    <t>15. REVESTIMENTOS</t>
  </si>
  <si>
    <t>16. VIDROS</t>
  </si>
  <si>
    <t>17.1. SELADOR/PREPARAÇÃO</t>
  </si>
  <si>
    <t>.1 APLICAÇÃO DE FUNDO SELADOR ACRÍLICO EM PAREDES, UMA DEMÃO</t>
  </si>
  <si>
    <t>17.3. BASE ACRÍLICA</t>
  </si>
  <si>
    <t>.1 APLICAÇÃO MANUAL DE PINTURA COM TINTA ACRÍLICA EM PAREDES, DUAS DEMÃOS</t>
  </si>
  <si>
    <t>17.6. MASSA CORRIDA</t>
  </si>
  <si>
    <t>.1 MASSA CORRIDA PVA PARA INTERIORES 2 DEMÃOS</t>
  </si>
  <si>
    <t>18.5. LIMPEZA E ENTREGA DA OBRA</t>
  </si>
  <si>
    <t>.1 LIMPEZA FINAL</t>
  </si>
  <si>
    <t>20. EQUIPAMENTOS</t>
  </si>
  <si>
    <t>.1 CONTRAMESTRE</t>
  </si>
  <si>
    <t>23. AR CONDICIONADO</t>
  </si>
  <si>
    <t>DADOS DA EMPRESA</t>
  </si>
  <si>
    <t>N° do CREA ou CAU</t>
  </si>
  <si>
    <t>6. SUPERESTRUTURA</t>
  </si>
  <si>
    <t>13.IMPERMEABILIZAÇÃO E ISOLAMENTO TÉRMICO E ACÚSTICO</t>
  </si>
  <si>
    <t>2. 6. TAPUMES</t>
  </si>
  <si>
    <t>2. 6. 2. 1. PAINEL DE COMPENSADO SIMPLES ALTURA 220X110cm</t>
  </si>
  <si>
    <t>2. 6. 4. 1. LONA PLÁSTICA PRETA EM POLIETILENO DE BAIXA DENSIDADE  4x100 COM 40kg e 150 MICRAS</t>
  </si>
  <si>
    <t>2. 7. PLACAS DE IDENTIFICAÇÃO DE OBRAS</t>
  </si>
  <si>
    <t>12. 6. ESGOTO PLUVIAL</t>
  </si>
  <si>
    <t>17.9 FUNDO SOBRE METAL</t>
  </si>
  <si>
    <t>17.10 ESMALTE SOBRE METAL</t>
  </si>
  <si>
    <t>17.11 VERNIZ</t>
  </si>
  <si>
    <t>17. 11. 1. VERNIZ A BASE DE RESINA ACRÍLICA, ACAB. FOSCO</t>
  </si>
  <si>
    <t>19.8 PROGRAMAÇÃO VISUAL</t>
  </si>
  <si>
    <t>1. 1. PROJETO BÁSICO</t>
  </si>
  <si>
    <t xml:space="preserve">M2    </t>
  </si>
  <si>
    <t>2. 8. DEMOLIÇÕES E REMOÇÕES</t>
  </si>
  <si>
    <t>2. 8. 1. DEMOLIÇÃO DE CONSTRUÇÃO</t>
  </si>
  <si>
    <t xml:space="preserve"> 7. 1. ALVENARIAS</t>
  </si>
  <si>
    <t xml:space="preserve"> 7. 1. 3. DE TIJOLOS CERÂMICOS À VISTA</t>
  </si>
  <si>
    <t>.1  ALVENARIA TIJ.A VISTA-DE 15CM-J1CM CI-AR 1:5</t>
  </si>
  <si>
    <t>7. 2. DIVISÓRIAS</t>
  </si>
  <si>
    <t>7. 2. 2. DIVISÓRIA COM PAINÉIS DE GESSO</t>
  </si>
  <si>
    <t>24. 7. VINÍLICO</t>
  </si>
  <si>
    <t>.1  PISO VINÍLICO 3MM - LINHA AMBIENTA COLEÇÃO STONE - TARKETT OU SIMILAR</t>
  </si>
  <si>
    <t>.1 DEMOLIÇÃO DE VIGA DE CONCRETO ARMADO COM REMOÇÃO</t>
  </si>
  <si>
    <t>.1  REMOÇÃO, RECUPERAÇÃO E INSTALAÇÃO DE ESQUADRIAS DE FERRO</t>
  </si>
  <si>
    <t>ENDEREÇO:  Av Domingos de Almeida, 1785 - Bairro Areal</t>
  </si>
  <si>
    <r>
      <t xml:space="preserve">CIDADE: </t>
    </r>
    <r>
      <rPr>
        <b/>
        <sz val="10"/>
        <color indexed="8"/>
        <rFont val="Arial Narrow"/>
        <family val="2"/>
      </rPr>
      <t>PELOTAS/RS</t>
    </r>
  </si>
  <si>
    <t xml:space="preserve"> 2. 8. 22. REMOÇÃO, RECUPERAÇÃO E REINSTALAÇÃO DE ESQUADRIAS DE FERRO</t>
  </si>
  <si>
    <t xml:space="preserve"> 2.11. LIMPEZA PERMANENTE DA OBRA</t>
  </si>
  <si>
    <t>.1  LIMPEZA PERMANENTE DA OBRA</t>
  </si>
  <si>
    <t xml:space="preserve"> 6. 5. ESTRUTURA EM PAINÉIS</t>
  </si>
  <si>
    <t xml:space="preserve">.2  CHAPA PAINEL COMPOSTO 1,20x2,50M, ESP. 40MM DO TIPO MASTERBOARD OU SIMILAR
</t>
  </si>
  <si>
    <t xml:space="preserve"> 8. 1. ESQUADRIAS DE MADEIRA</t>
  </si>
  <si>
    <t xml:space="preserve"> 8. 1. 2. PORTAS INTERNAS</t>
  </si>
  <si>
    <t xml:space="preserve"> 8. 2. ESQUADRIAS DE ALUMÍNIO</t>
  </si>
  <si>
    <t xml:space="preserve"> 8. 2. 1. JANELAS</t>
  </si>
  <si>
    <t xml:space="preserve">CJ    </t>
  </si>
  <si>
    <t xml:space="preserve">UN    </t>
  </si>
  <si>
    <t xml:space="preserve"> 8. 1. 3. JANELAS INTERNAS</t>
  </si>
  <si>
    <t>16.1. VIDRO LISO</t>
  </si>
  <si>
    <t>16. 1. 1. DE 4 MM</t>
  </si>
  <si>
    <t>.1  VIDRO TRANSPARENTE 4MM COLOCADO COM NEOPRENE</t>
  </si>
  <si>
    <t>16. 4. VIDRO LAMINADO</t>
  </si>
  <si>
    <t>20. 8. ESCADAS</t>
  </si>
  <si>
    <t>20. 8. 1. METÁLICA</t>
  </si>
  <si>
    <t>20.11 BANCADA - BALCÃO PARA BAR</t>
  </si>
  <si>
    <t>20.24 DECK EM MADEIRA</t>
  </si>
  <si>
    <t>24.23. RODAPÉS</t>
  </si>
  <si>
    <t>.1  RODAPE VINILICO 7CM</t>
  </si>
  <si>
    <t xml:space="preserve">M     </t>
  </si>
  <si>
    <t xml:space="preserve">M </t>
  </si>
  <si>
    <t>2. 7. 1. PLACA DE OBRA 1,125 x 1,80M</t>
  </si>
  <si>
    <t>2. 8. 1. 9. DEMOLIÇÃO DE CONCRETO</t>
  </si>
  <si>
    <t>M3</t>
  </si>
  <si>
    <t>KG</t>
  </si>
  <si>
    <t>6. 2. 1. PERFIS, CANTONEIRAS E CHAPAS</t>
  </si>
  <si>
    <t>6. 2 ESTRUTURA METÁLICA PARA MEZANINO, ESCADA E ESCRITÓRIO/BAR</t>
  </si>
  <si>
    <t>7. ALVENARIAS</t>
  </si>
  <si>
    <t>8. 2. 1. 1. MAXIM AR</t>
  </si>
  <si>
    <t xml:space="preserve">8. 2. 1. 1. VENEZIANA VAZADA FIXA </t>
  </si>
  <si>
    <t>.1 VENEZINA VAZADA FIXA</t>
  </si>
  <si>
    <t>8.10.1 DE VIDRO INCOLOR</t>
  </si>
  <si>
    <t xml:space="preserve">8 10. 2. PORTAS </t>
  </si>
  <si>
    <t xml:space="preserve">8. 10. 1. JANELAS </t>
  </si>
  <si>
    <t>15. 7. REVESTIMENTO METÁLICO – FACHADA</t>
  </si>
  <si>
    <t>.1 ORNAMENTO PARA VITRINE  EM AÇO INOX CNC PLASMA, ESPESSURA DE 1 CM4,82x0,25m</t>
  </si>
  <si>
    <t>15. 9. REVESTIMENTO EM MDF</t>
  </si>
  <si>
    <t>.1  PINTURA FUNDO ANTI-OXIDO 2 DEMAOS</t>
  </si>
  <si>
    <t>17 10. 1. ESMALTE SINTÉTICO INDUSTRIAL 2 DEMÃOS</t>
  </si>
  <si>
    <t xml:space="preserve">. 2 BANCADA DE GRANITO COR BRANCA COM ESPESSURA DE 2CM </t>
  </si>
  <si>
    <t>20. 9 CORRIMÃO E GUARDA-CORPO</t>
  </si>
  <si>
    <t>.1 AS BUILT PROJETO ARQUITETÔNICO E COMPLEMENTARES (Incluindo material e mão-de-obra)</t>
  </si>
  <si>
    <t xml:space="preserve">1. PROJETOS </t>
  </si>
  <si>
    <t>2. SERVIÇOS PRELIMINARES / TÉCNICOS</t>
  </si>
  <si>
    <r>
      <t>2. 6. 2.</t>
    </r>
    <r>
      <rPr>
        <b/>
        <sz val="9"/>
        <color rgb="FF000000"/>
        <rFont val="Arial"/>
        <family val="2"/>
      </rPr>
      <t xml:space="preserve"> CHAPAS DE COMPENSADO </t>
    </r>
  </si>
  <si>
    <t>OBRA: ESCRITÓRIO DA REDE DE INCUBADORAS IFSUL NO PELOTAS PARQUE TECNOLÓGICO</t>
  </si>
  <si>
    <t>CLIENTE: INSTITUTO FEDERAL SUL-RIO-GRANDENSE</t>
  </si>
  <si>
    <t>10. 1. INSTALAÇÕES DE BAIXA TENSÃO</t>
  </si>
  <si>
    <t>10. 1. 1. LUMINÁRIAS</t>
  </si>
  <si>
    <t xml:space="preserve">.5  PENDENTE Q-01 BAMBOLA PRETO/COBRE C/ LAMPADA LED PAR30 09W 25G
3000K BIVOLT, INCLUINDO INSTALAÇÃO
</t>
  </si>
  <si>
    <t>.6  ANDAIME METALICO P/FACHADA-2-4 PAV-REAPR. 3 X - LOCACAO MES</t>
  </si>
  <si>
    <t>.1  PLAFON LED 25W 6500K QUADRADA BIVOLT PRETA, INCLUINDO INSTALAÇÃO</t>
  </si>
  <si>
    <t>.3  PLAFON PLAFONIER COM SOQUETE E27 E LAMP. LED 13W, , INCLUINDO INSTALAÇÃO</t>
  </si>
  <si>
    <t xml:space="preserve">.2  PENDENTE REDONDA DIAM. 60CM PRETO, COM 5 LAMP. LED 13W E27, INCLUINDO INSTALAÇÃO
</t>
  </si>
  <si>
    <t xml:space="preserve">.4  ARANDELA QUADRADA LINHA KASSE 1XG9 C/ LAMPADA LED HALOPIN 3W, INCLUINDO INSTALAÇÃO
</t>
  </si>
  <si>
    <t>10. 1. 3. CONDUTORES</t>
  </si>
  <si>
    <t>.1  CABO ISOLADO FLEXIVEL 1.5MM2 (14AWG)</t>
  </si>
  <si>
    <t>.2  CABO ISOLADO FLEXIVEL 2.5MM2 (12AWG)</t>
  </si>
  <si>
    <t>.3  CABO ISOLADO 16MM2 - 1000V (4AWG)</t>
  </si>
  <si>
    <t>.4  CABO MULTIPOLAR 2X2,5MM2</t>
  </si>
  <si>
    <t>.5  TERMINAL TIPO GARFO/OLHAL/PINO 1,5/2,5MM2</t>
  </si>
  <si>
    <t>10. 1. 4. ELETRODUTOS E ACESSÓRIOS</t>
  </si>
  <si>
    <t>.1  ELETRODUTO CORRUGADO 3/4"</t>
  </si>
  <si>
    <t>.2  ELETRODUTO CORRUGADO 1"</t>
  </si>
  <si>
    <t>.3  ELETRODUTO PVC RIGIDO ROSCAVEL 1" (25MM)</t>
  </si>
  <si>
    <t>.4  CONECTOR BOX RETO 3/4" ALUMINIO</t>
  </si>
  <si>
    <t>.5  ELETRODUTO PESADO ESMALTADO 1" (25MM)</t>
  </si>
  <si>
    <t>.6  ABRAÇADEIRA AÇO ZINC. TIPO D C/TRAVA P/ELETR. 1" (25MM)</t>
  </si>
  <si>
    <t>.7  CURVA 90 ELETRODUTO PESADO ESMALTADO 1" (25MM)</t>
  </si>
  <si>
    <t>.8  ELETRODUTO PESADO ESMALTADO 3/4" (19MM)</t>
  </si>
  <si>
    <t>.9  CURVA 90 ELETRODUTO PESADO ESMALTADO 3/4" (19MM)</t>
  </si>
  <si>
    <t>.10  BUCHA DE REDUÇÃO ALUMÍNIO SILÍCIO 1" P/ 3/4"</t>
  </si>
  <si>
    <t>.11  ABRAÇADEIRA AÇO ZINC. TIPO D C/TRAVA P/ELETR.  3/4" (19MM)</t>
  </si>
  <si>
    <t>.12  BOX MACHO GIRATÓRIO 1"</t>
  </si>
  <si>
    <t>.13  BUCHA ALUMÍNIO SILÍCIO P/ELETRODUTO 3/4"</t>
  </si>
  <si>
    <t>.14  ARRUELA ALUMÍNIO SILÍCIO P/ELETRODUTO 3/4"</t>
  </si>
  <si>
    <t>.15  ELETRODUTO PVC NA COR CINZA 1"</t>
  </si>
  <si>
    <t>.16  ABRAÇADEIRA PVC NA COR CINZA PARA ELETRODUTO 1"</t>
  </si>
  <si>
    <t>.17  CURVA 90 ELETRODUTO PVC NA COR CINZA 1"</t>
  </si>
  <si>
    <t>.18  ELETRODUTO PVC NA COR CINZA 3/4"</t>
  </si>
  <si>
    <t>.19  ABRAÇADEIRA PVC NA COR CINZA PARA ELETRODUTO 3/4"</t>
  </si>
  <si>
    <t>.20  CURVA 90 ELETRODUTO PVC NA COR CINZA 3/4"</t>
  </si>
  <si>
    <t>.21  ADAPTADOR P/ CONDULETE PVC 1" COR CINZA</t>
  </si>
  <si>
    <t>.22  ADAPTADOR P/ CONDULETE PVC 3/4" COR CINZA</t>
  </si>
  <si>
    <t>.23  CONJ. PARAFUSO + BUCHA DE NYLON S-8</t>
  </si>
  <si>
    <t>.24  ELETRODUTO PVC NA COR BRANCA 1"</t>
  </si>
  <si>
    <t>.25  ABRAÇADEIRA PVC NA COR BRANCA PARA ELETRODUTO 1"</t>
  </si>
  <si>
    <t>.26  CURVA 90 ELETRODUTO PVC NA COR BRANCA 1"</t>
  </si>
  <si>
    <t>.27  CONECTOR RETO PVC NA COR BRANCA PARA ELETRODUTO 1"</t>
  </si>
  <si>
    <t>.28  ADAPTADOR P/ CONDULETE PVC 1" COR BRANCA</t>
  </si>
  <si>
    <t xml:space="preserve">.29  ADESIVO MONOCOMPONENTE À BASE DE POLIURETANO, SACHÊ 600ML - COR CINZA
</t>
  </si>
  <si>
    <t>10. 1. 5. QUADROS DE CARGA</t>
  </si>
  <si>
    <t xml:space="preserve">.1  QUADRO DE DISTRIBUIÇÃO EM CHAPA DE AÇO GAL. PARA 28 ELEM. COMBARRAMENTO (SOBREPOR), C/ INSTALAÇÃO
</t>
  </si>
  <si>
    <t>.2  MEDIDOR POLIFÁSICO DE ENERGIA ATIVA E REATIVA, BIDIRECIONAL, C/ INSTALAÇÃO</t>
  </si>
  <si>
    <t>10. 1. 6. DISJUNTORES</t>
  </si>
  <si>
    <t>.1  DISJUNTOR TIPO DIN/IEC TRIPOLAR 63A</t>
  </si>
  <si>
    <t>.2  DISJUNTOR DR, 4 POLOS, SENSIBILIDADE 30MA, CORRENTE DE 63A TIPO AC</t>
  </si>
  <si>
    <t>.3  DISJUNTOR MONOPOLAR 16A</t>
  </si>
  <si>
    <t>.4  DISJUNTOR MONOPOLAR 20A</t>
  </si>
  <si>
    <t>10. 1. 7. CAIXAS DE PASSAGEM</t>
  </si>
  <si>
    <t>.1  CAIXA DE PASSAGEM DE PVC, COR BRANCA, 140X150X75MM INCLUINDO FIXAÇÃO</t>
  </si>
  <si>
    <t>.2  CAIXA CONDULETE ALUMINIO 25MM C/TAMPA CEGA INCLUINDO FIXAÇÃO</t>
  </si>
  <si>
    <t>.3  CAIXA CONDULETE ALUMINIO 20MM C/TAMPA CEGA INCLUINDO FIXAÇÃO</t>
  </si>
  <si>
    <t>.4  CAIXA CONDULETE ALUMINIO 25MM C/TOMADA DUPLA 2P+T INCLUINDO FIXAÇÃO</t>
  </si>
  <si>
    <t>.5  CAIXA CONDULETE PVC 20MM, CINZA, C/TOMADA DUPLA 2P+T INCLUINDO FIXAÇÃO</t>
  </si>
  <si>
    <t>.8  CAIXA CONDULETE PVC 20MM, CINZA, C/TAMPA CEGA INCLUINDO FIXAÇÃO</t>
  </si>
  <si>
    <t>.9  CAIXA CONDULETE PVC 25MM, BRANCA C/ TAMPA CEGA</t>
  </si>
  <si>
    <t>.10  TAMPA LISA +COLAR SOB CX PISO DUPLA SQR-PRENSA, DUTOTEC</t>
  </si>
  <si>
    <t xml:space="preserve">.6  CAIXA CONDULETE PVC 20MM, CINZA, C/TRÊS INTERRUPTOR SIMPLES INCLUINDO FIXAÇÃO
</t>
  </si>
  <si>
    <t xml:space="preserve">.7  CAIXA CONDULETE PVC 20MM, CINZA, C/INTERRUPTOR SIMPLES INCLUINDO FIXAÇÃO
</t>
  </si>
  <si>
    <t>10. 1. 8. PERFILADOS E ACESSÓRIOS</t>
  </si>
  <si>
    <t>.1  PERFILADO PERFURADO 38X38MM</t>
  </si>
  <si>
    <t>10. 1. 9. ELETROCALHAS E ACESSÓRIOS</t>
  </si>
  <si>
    <t>.1  ELETROCALHA LISA, ZINCADA 50X50MM, COM VIROLA</t>
  </si>
  <si>
    <t>.2  TAMPA ELETROCALHA LISA, ZINCADA 50X50MM, COM VIROLA</t>
  </si>
  <si>
    <t>.3  CURVA ELETROCALHA LISA.HORIZONTAL 90 -50X50MM C/ TAMPA</t>
  </si>
  <si>
    <t>.4  EMENDA INTERNA U P/ ELETROCALHA LISA 50X50MM</t>
  </si>
  <si>
    <t>.5  MÃO FRANCESA P/ CALHA 50MM</t>
  </si>
  <si>
    <t>.6  CONJ. PARAFUSO + BUCHA DE NYLON S-8</t>
  </si>
  <si>
    <t>.7  PARAFUSO CABEÇA LENTILHA 3/8"</t>
  </si>
  <si>
    <t>.8  CONJUNTO PORCA SEXTAVADA, ARRUELA LISA E DE PRESSÃO 3/8"</t>
  </si>
  <si>
    <t>.9  REDUÇÃO ESQUERDA 100mm p/ 50mm</t>
  </si>
  <si>
    <t>.1 GUARDA-CORPO INOX - INSTALADO</t>
  </si>
  <si>
    <t>.2 CORRIMÃO DUPLO INOX - INSTALADO</t>
  </si>
  <si>
    <t>11. 2. 3. ELETRODUTOS E ACESSÓRIOS</t>
  </si>
  <si>
    <t>.5  ELETRODUTO FERRO GALV. MÉDIO 1" (25MM)</t>
  </si>
  <si>
    <t>.6  CURVA RL 90 ELETRODUTO F.G. 1" (25MM)</t>
  </si>
  <si>
    <t>.7  ABRAÇADEIRA AÇO ZINC. TIPO D C/TRAVA P/ELETR. 1" (25MM)</t>
  </si>
  <si>
    <t>.8  PARAFUSO P/ BUCHA S-8</t>
  </si>
  <si>
    <t>.9  BUCHA DE NYLON S-8</t>
  </si>
  <si>
    <t>11. 2. 4. DISTRIBUIDOR E ACESSÓRIOS</t>
  </si>
  <si>
    <t>.1  RACK GABINETE DESMONTÁVEL 19" X 6U (295MMX517MM) PRETO</t>
  </si>
  <si>
    <t>.2  BANDEJA FIXA 19" x 517MM</t>
  </si>
  <si>
    <t>.4  CALHA DE TOMADAS 19" C/ 06 TOMADAS - 10A/220V</t>
  </si>
  <si>
    <t>.5  KIT PARAFUSO / PORCA-GAIOLA M5 METÁLICA</t>
  </si>
  <si>
    <t>11. 2. INSTALAÇÕES DE INFORMÁTICA</t>
  </si>
  <si>
    <t>14. 1. SISTEMA DE EXTINTORES DE INCÊNDIO</t>
  </si>
  <si>
    <t>.1  EXTINTOR DE PO QUIMICO TIPO ABC DE 6KG (3A 20B C)</t>
  </si>
  <si>
    <t>UN</t>
  </si>
  <si>
    <t>.2  SUPORTE PARA EXTINTOR (REFORÇADO PARA EXTINTOR DE 6KG), INSTALADO</t>
  </si>
  <si>
    <t>14. 2. ILUMINAÇÃO DE EMERGÊNCIA</t>
  </si>
  <si>
    <t>.1 LUMINÁRIA DE EMERGÊNCIA DE LED (36 LEDS) - 288 LUMENS, INSTALADA</t>
  </si>
  <si>
    <t>14.3. SINALIZAÇÃO DE EMERGÊNCIA</t>
  </si>
  <si>
    <t>14.3.1. PLACA DE "SAÍDA"</t>
  </si>
  <si>
    <t>.1 PLACA DE SAÍDA (17)</t>
  </si>
  <si>
    <t>.2 PLACA DE SAÍDA COM SETA PARA DIREITA (13D)</t>
  </si>
  <si>
    <t>.3 PLACA DE SAÍDA COM SETA PARA ESQUERDA (13E)</t>
  </si>
  <si>
    <t>14.3.2. PLACA DE "PROIBIDO FUMAR"</t>
  </si>
  <si>
    <t>.1 PLACA DE PROIBIDO FUMAR (1)</t>
  </si>
  <si>
    <t>14.3.3. PLACA DE "ESCADA"</t>
  </si>
  <si>
    <t>.1 PLACA DE INDICAÇÃO DE SAÍDA PELA ESCADA (15)</t>
  </si>
  <si>
    <t>14.3.4. PLACA DE "TIPO DE EXTINTOR"</t>
  </si>
  <si>
    <t>.1 PLACA DE EXTINTOR TIPO ABC</t>
  </si>
  <si>
    <t>.2  SAPATA EXTERNA 4 FUROS</t>
  </si>
  <si>
    <t>.3  EMENDA INTERNA I</t>
  </si>
  <si>
    <t>.4  SAÍDA LATERAL P/ ELETRODUTO 3/4"</t>
  </si>
  <si>
    <t>.5  SAÍDA LATERAL P/ ELETRODUTO 1"</t>
  </si>
  <si>
    <t>.6  VERGALHÃO ROSQUEAVEL 3/8", BARRA C/ 6 METROS</t>
  </si>
  <si>
    <t>.7  GANCHO PARA PERFILADO</t>
  </si>
  <si>
    <t>.8  CANTONEIRA ZZ</t>
  </si>
  <si>
    <t>.9  PARAFUSO CABEÇA LENTILHA 3/8"</t>
  </si>
  <si>
    <t>.10  CONJUNTO PORCA SEXTAVADA, ARRUELA LISA E DE PRESSÃO 3/8"</t>
  </si>
  <si>
    <t>.11  CONJ. PARAFUSO + BUCHA DE NYLON S-8</t>
  </si>
  <si>
    <t>12. 6.1. TUBOS E CONEXÕES</t>
  </si>
  <si>
    <t>2. (164201) CURVA 90 CURTA PVC RIGIDO SOLDAVEL 40MM ESG.SEC.</t>
  </si>
  <si>
    <t>1. (164200) TUBO PVC RIGIDO SOLDAVEL 40MM ESGOTO SECUNDARIO</t>
  </si>
  <si>
    <t xml:space="preserve">12.6.4 CAIXAS COLETORAS DE ÁGUAS PLUVIAIS </t>
  </si>
  <si>
    <t>12.6.7 CALHAS DE PISO</t>
  </si>
  <si>
    <t>12.7 RALO SIFONADO</t>
  </si>
  <si>
    <t>1. (164015) RALO SECO QUADRADO C/GRELHA 100X100X53X40SAIDA40MM</t>
  </si>
  <si>
    <t>1. (62210) ALVENARIA TIJ.MACICO-DE 10CM-J15MM CI-CA-AR 1:2:8</t>
  </si>
  <si>
    <t>3. (105020) ARGAMASSA CI-AR.MEDIA 1:3</t>
  </si>
  <si>
    <t>2. (81305) IMPERMEABILIZACAO C/MANTA ASFALTICA E=4MM</t>
  </si>
  <si>
    <t>1. (22131) DEMOLICAO CONTRAPISO CONCRETO SIMPLES 8CM</t>
  </si>
  <si>
    <t>2. (165166) CAIXA DE AREIA 60X60CM-ALVEN. C/GRELHA FERRO</t>
  </si>
  <si>
    <t xml:space="preserve">1. (SINAPI 20212) CAIBRO DE MADEIRA APARELHADA 6 X 8 CM, MACARANDUBA, ANGELIM OU EQUIVALENTE DA REGIAO </t>
  </si>
  <si>
    <t>2. (SINAPI 6178) TABUA DE  MADEIRA PARA PISO, CUMARU/IPE CHAMPANHE OU EQUIVALENTE DA REGIAO, ENCAIXE MACHO/FEMEA, 10 X 2 CM</t>
  </si>
  <si>
    <t>5. CARPINTEIRO</t>
  </si>
  <si>
    <t>3. (SINAPI 5061) PREGO DE ACO POLIDO COM CABECA 18 X 27 (2 1/2 X 10)</t>
  </si>
  <si>
    <t>4. (SINAPI 6082) PINTURA EM VERNIZ SINTETICO BRILHANTE EM MADEIRA, TRES DEMAOS</t>
  </si>
  <si>
    <t>H</t>
  </si>
  <si>
    <t>1. MDF BAVIERA 18MM MARCA GUARARAPE (CHAPA DE 2,75Mx1,85Mx18MM) - 03 CHAPAS</t>
  </si>
  <si>
    <t>2. MDF BRANCO 15MM EUCATEX  (CHAPA DE 2,75Mx1,85Mx15MM) - 1 CHAPA</t>
  </si>
  <si>
    <t xml:space="preserve">KG    </t>
  </si>
  <si>
    <t>.1  PERFIL I DE AÇO ESTRUTURAL W 200x26,6 - MÍNIMO ASTM A36 CONEXÕES SOLDADAS E/OU PARAFUSADAS - C/ PERDAS</t>
  </si>
  <si>
    <t xml:space="preserve">.2  PERFIL I DE AÇO ESTRUTURAL W 150x13,0 - MÍNIMO ASTM A36 CONEXÕES SOLDADAS E/OU PARAFUSADAS - C/ PERDAS </t>
  </si>
  <si>
    <t xml:space="preserve">.4  PERFIL UDC DE AÇO ESTRUT. 5x40x5x0,635 CM - ASTM A36 - A DOBRAR - CONEXÕES SOLD. E/OU PARAF. - C/ PERDAS </t>
  </si>
  <si>
    <t>.8  PERFIL UDC DE AÇO ESTRUTURAL 40x75x40x2,00 MM - ASTM A36 - CONEXÕES SOLD. E/OU PARAF. - C/ PERDAS</t>
  </si>
  <si>
    <t xml:space="preserve">.9  PERFIL UDC ENRIJECIDO DE AÇO ESTRUT. 200x75x25x4,76 MM - ASTM A36 - CONEXÕES SOLD. E/OU PARAF. - C/ PERDAS </t>
  </si>
  <si>
    <t xml:space="preserve">.10  PERFIL CANTONEIRA DE AÇO ESTRUTURAL 1" x 1/4" - ASTM A36 - CONEXÕES SOLD. E/OU PARAF. - C/ PERDAS </t>
  </si>
  <si>
    <t>.11  PERFIL CANTONEIRA DE AÇO ESTRUTURAL 1.1/2" x 1/4" - ASTM A36 - CONEXÕES SOLD. E/OU PARAF. - C/ PERDAS</t>
  </si>
  <si>
    <t>.12  PERFIL CANTONEIRA DE AÇO ESTRUTURAL 2" x 1/4" - ASTM A36 - CONEXÕES SOLD. E/OU PARAF. - C/ PERDAS</t>
  </si>
  <si>
    <t xml:space="preserve">.3  PERFIL T DE AÇO ESTRUTURAL 2" x 1/4" - ASTM A36 - CONEXÕES SOLDADAS E/OU PARAFUSADAS - C/ PERDAS </t>
  </si>
  <si>
    <t xml:space="preserve">.7  PERFIL UDC DE AÇO ESTRUTURAL 40x75x40x3,42 MM - ASTM A36 - CONEXÕES SOLDADAS E/OU PARAFUSADAS </t>
  </si>
  <si>
    <t>.2  JANELA DE VIDRO LAMINADO TEMP. DE CORRER - 1,83x1,20M, ESP. DE 12MM, CAMADAS DE 6MM, INCL. ACES. E FERR.</t>
  </si>
  <si>
    <t>.1  JANELA DE VIDRO LAMINADO TEMP. DE CORRER - 3,07x1,19M, ESP. DE 12MM, CAMADAS DE 6MM, INCL. ACES. E FERR.</t>
  </si>
  <si>
    <t>16. 4. 3. 5 +5MM</t>
  </si>
  <si>
    <t>16. 4. 4. VIDRO LAMINADO TEMPERADO 6+6MM</t>
  </si>
  <si>
    <t>23.1. CLIMATIZAÇÃO</t>
  </si>
  <si>
    <t>23.1.1. EQUIPAMENTOS</t>
  </si>
  <si>
    <t>.1 APARELHO DE AR CONDICIONADO 18000 BTUS / 220V - INCL. SUPORTE E FIXAÇÃO</t>
  </si>
  <si>
    <t>.2 APARELHO DE AR CONDICIONADO 30000 BTUS / 220V - INCL. SUPORTE E FIXAÇÃO</t>
  </si>
  <si>
    <t>23.1.2. INSTALAÇÕES, MONTAGENS E MATERIAIS</t>
  </si>
  <si>
    <t>.1 TUBO PVC RIGIDO SOLDAVEL 25MM</t>
  </si>
  <si>
    <t>.2 TE 90 PVC RIGIDO SOLDAVEL 25MM</t>
  </si>
  <si>
    <t>.3 JOELHO 90 PVC RIGIDO SOLDAVEL  25MM</t>
  </si>
  <si>
    <t>.4  ABRAÇADEIRA "D" TIPO CHAVETA 25MM - INCL. BUCHA E PARAFUSO S-8</t>
  </si>
  <si>
    <t>.5  CANALETA DE PVC 80X80X2000MM, BRANCA - INCL. FIXAÇÃO</t>
  </si>
  <si>
    <t>.6  CURVA 90 CANALETA DE PVC 80X80, BRANCO</t>
  </si>
  <si>
    <t>.7  JOELHO 90 CANALETA DE PVC 80X80, BRANCO</t>
  </si>
  <si>
    <t>.8  TUBO DE COBRE FLEXÍVEL 5/8" - INCL. ESPUMA E FITA VINÍLICA</t>
  </si>
  <si>
    <t>.9  TUBO DE COBRE FLEXÍVEL 1/4" - INCL. ESPUMA E FITA VINÍLICA</t>
  </si>
  <si>
    <t>.10  TUBO DE COBRE FLEXÍVEL 3/4'' - INCL. ESPUMA E FITA VINÍLICA</t>
  </si>
  <si>
    <t>.11  TUBO DE COBRE FLEXÍVEL 3/8" - INCL. ESPUMA E FITA VINÍLICA</t>
  </si>
  <si>
    <t>.12  CABO MULTIPOLAR 3X2,5MM2 - 1KV</t>
  </si>
  <si>
    <t>.5  PERFIL UDC DE AÇO ESTRUT. 5,25x29,5x5,25x0,635 CM - ASTM A36 - A DOBRAR - C/ CONEXÕES E C/ PERDAS</t>
  </si>
  <si>
    <t>.6  PERFIL UDC DE AÇO ESTRUT. 5x6,4x5x0635 CM - ASTM A36 - A DOBRAR - CONEXÕES SOLD. E/OU PARAF. - C/ PERDAS</t>
  </si>
  <si>
    <t>.13  CHAPA DE AÇO GROSSA, ASTM A36, E=9,53MM - PARA CONEXÕES PERDAS DE 5% EMBUTIDAS</t>
  </si>
  <si>
    <t>.14  CHAPA DE AÇO FINA, ASTM A36, E=5,00MM - PARA V11 PERDAS DE 5% EMBUTIDAS</t>
  </si>
  <si>
    <t>.1  PORTA DE VIDRO LAMINADO TEMP. DE CORRER, 1,30X2,15M, ESP. DE 12MM, CAMADAS DE 6MM, INCL. ACES. E FERR.</t>
  </si>
  <si>
    <t>.1  VIDRO LAMINADO TEMP., LISO, INCOL., DUPLO, ESP. TOT. DE 12MM (CAMADAS DE 6MM) - C/ SPIDER GLASS EM INOX</t>
  </si>
  <si>
    <t>.1  VIDRO COMUM LAMINADO, LISO, INCOLOR, DUPLO, ESPESSURA TOTAL DE 10 MM - (CADA CAMADA DE 5 MM)</t>
  </si>
  <si>
    <t>90 dias</t>
  </si>
  <si>
    <r>
      <t xml:space="preserve">Endereço: </t>
    </r>
    <r>
      <rPr>
        <sz val="12"/>
        <rFont val="Arial"/>
        <family val="2"/>
      </rPr>
      <t>Av Domingos de Almeida, 1785 - Bairro Areal</t>
    </r>
  </si>
  <si>
    <t>Pelotas - RS</t>
  </si>
  <si>
    <r>
      <t xml:space="preserve">8. 10. ESQUADRIAS DE VIDRO </t>
    </r>
    <r>
      <rPr>
        <b/>
        <sz val="9"/>
        <rFont val="Arial"/>
        <family val="2"/>
      </rPr>
      <t>LAMINADO TEMPERADO</t>
    </r>
  </si>
  <si>
    <t>.15 ARCO TRELIÇADO DE 5,35x2,62M COM CANTONEIRAS DE 1.1/4" E BARRAS REDONDAS DE 5/8" - COLOCADO</t>
  </si>
  <si>
    <t>.7 FAIXA DE SINALIZAÇÃO DO VIDRO - ADESIVO RECORTE ELETRÔNICO ESP. 5 CM</t>
  </si>
  <si>
    <t>CJ.</t>
  </si>
  <si>
    <t>.1  DEGRAUS DA ESCADA EM PAINEL WALL DE 30 MM E ESPELHOS DE CHAPA CIMENT. DE 10MM (EST. MET. ORÇADA NO ITEM 6)</t>
  </si>
  <si>
    <t>.11  GUIA 50MM CX PISO SQR ROTATION DUPLA 2X2 PISO CONCRETO DUTOTEC - COLOCADA</t>
  </si>
  <si>
    <t>.12  ADPT MET SQR DUPLA 4 BLOCOS DUTOTEC -SQR 50MM, DUTOTEC - COLOCADO</t>
  </si>
  <si>
    <t>.13  TOMADA PEZZI BLK 10A 3P-NBR-BRANCA - COLOCADA</t>
  </si>
  <si>
    <t>.6 LOGOTIPO METÁLICO TIPO “LETRA CAIXA” INSTALADO</t>
  </si>
  <si>
    <t>.1 GRADIL DE AÇO INOX IMPRESSO COM CNC PLASMA DE 1CM BALCÃO DO BAR 2,25x1,05m INSTALADO</t>
  </si>
  <si>
    <t>2. 6. 4.  LONA PLÁSTICA</t>
  </si>
  <si>
    <t>.3 CORRIMÃO 2" EM INOX CURVO C/BARRAS DE ATÉ 1" P/ ELEVAÇÃO DA GUARDA DA SACADA EM 20CM - INSTALADO</t>
  </si>
  <si>
    <t>.1  PORTA DE CORRER - 2 FOLHAS -TEXTURA CARVALHO MALVA - 1.00X2.10M - COM FERRAGENS</t>
  </si>
  <si>
    <t>.1  JANELA DE CORRER  DUAS FOLHAS - TEXTURA CARVALHO MALVA -  1.00X1.00/3.00M - COM FERRAGENS</t>
  </si>
  <si>
    <t>.1 CAIXILHO MAXIM AR ALUMINIO ANODIZADO BRANCO - COM FERRAGENS</t>
  </si>
  <si>
    <r>
      <rPr>
        <b/>
        <sz val="12"/>
        <rFont val="Arial"/>
        <family val="2"/>
      </rPr>
      <t>OBRA:</t>
    </r>
    <r>
      <rPr>
        <sz val="12"/>
        <rFont val="Arial"/>
        <family val="2"/>
      </rPr>
      <t xml:space="preserve"> ESCRITÓRIO DA REDE DE INCUBADORAS IFSUL NO PELOTAS PARQUE TECNOLÓGICO</t>
    </r>
  </si>
  <si>
    <t>INCLUIR LOGOTIPO DA EMPRESA</t>
  </si>
  <si>
    <t>Local e Data</t>
  </si>
  <si>
    <t>Nome do Profissional Responsável</t>
  </si>
  <si>
    <t>Especificação do Cargo/função</t>
  </si>
  <si>
    <t>/2020</t>
  </si>
</sst>
</file>

<file path=xl/styles.xml><?xml version="1.0" encoding="utf-8"?>
<styleSheet xmlns="http://schemas.openxmlformats.org/spreadsheetml/2006/main">
  <numFmts count="9">
    <numFmt numFmtId="7" formatCode="&quot;R$&quot;\ #,##0.00;\-&quot;R$&quot;\ #,##0.00"/>
    <numFmt numFmtId="43" formatCode="_-* #,##0.00_-;\-* #,##0.00_-;_-* &quot;-&quot;??_-;_-@_-"/>
    <numFmt numFmtId="164" formatCode="&quot;R$&quot;#,##0.00;\-&quot;R$&quot;#,##0.00"/>
    <numFmt numFmtId="165" formatCode="_(* #,##0.00_);_(* \(#,##0.00\);_(* &quot;-&quot;??_);_(@_)"/>
    <numFmt numFmtId="166" formatCode="_(&quot;$&quot;* #,##0.00_);_(&quot;$&quot;* \(#,##0.00\);_(&quot;$&quot;* &quot;-&quot;??_);_(@_)"/>
    <numFmt numFmtId="167" formatCode="&quot;R$&quot;\ #,##0.00"/>
    <numFmt numFmtId="168" formatCode="00.00"/>
    <numFmt numFmtId="169" formatCode="000.00"/>
    <numFmt numFmtId="170" formatCode="_-[$R$-416]* #,##0.00_-;\-[$R$-416]* #,##0.00_-;_-[$R$-416]* &quot;-&quot;??_-;_-@_-"/>
  </numFmts>
  <fonts count="38">
    <font>
      <sz val="10"/>
      <color indexed="8"/>
      <name val="Arial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sz val="13"/>
      <color indexed="8"/>
      <name val="Arial"/>
      <family val="2"/>
    </font>
    <font>
      <sz val="13"/>
      <name val="Arial"/>
      <family val="2"/>
    </font>
    <font>
      <sz val="10"/>
      <color rgb="FFFF0000"/>
      <name val="Arial"/>
      <family val="2"/>
    </font>
    <font>
      <sz val="13"/>
      <color indexed="10"/>
      <name val="Arial"/>
      <family val="2"/>
    </font>
    <font>
      <b/>
      <sz val="13"/>
      <color indexed="10"/>
      <name val="Arial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sz val="12"/>
      <color rgb="FFFF0000"/>
      <name val="Arial"/>
      <family val="2"/>
    </font>
    <font>
      <sz val="10"/>
      <color indexed="10"/>
      <name val="Arial"/>
      <family val="2"/>
    </font>
    <font>
      <sz val="10"/>
      <color theme="0"/>
      <name val="Arial"/>
      <family val="2"/>
    </font>
    <font>
      <sz val="13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7">
    <xf numFmtId="0" fontId="0" fillId="0" borderId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4" fillId="0" borderId="0"/>
    <xf numFmtId="0" fontId="30" fillId="0" borderId="0"/>
    <xf numFmtId="0" fontId="32" fillId="0" borderId="0"/>
  </cellStyleXfs>
  <cellXfs count="302">
    <xf numFmtId="0" fontId="0" fillId="0" borderId="0" xfId="0"/>
    <xf numFmtId="7" fontId="9" fillId="0" borderId="1" xfId="1" quotePrefix="1" applyNumberFormat="1" applyFont="1" applyFill="1" applyBorder="1" applyAlignment="1" applyProtection="1">
      <alignment horizontal="center" vertical="center" wrapText="1"/>
    </xf>
    <xf numFmtId="10" fontId="11" fillId="0" borderId="1" xfId="1" quotePrefix="1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7" fontId="12" fillId="0" borderId="1" xfId="1" quotePrefix="1" applyNumberFormat="1" applyFont="1" applyFill="1" applyBorder="1" applyAlignment="1" applyProtection="1">
      <alignment horizontal="center" vertical="center" wrapText="1"/>
    </xf>
    <xf numFmtId="7" fontId="13" fillId="0" borderId="1" xfId="1" quotePrefix="1" applyNumberFormat="1" applyFont="1" applyFill="1" applyBorder="1" applyAlignment="1" applyProtection="1">
      <alignment horizontal="center" vertical="center" wrapText="1"/>
    </xf>
    <xf numFmtId="167" fontId="12" fillId="0" borderId="1" xfId="0" quotePrefix="1" applyNumberFormat="1" applyFont="1" applyFill="1" applyBorder="1" applyAlignment="1" applyProtection="1">
      <alignment horizontal="center" vertical="center" wrapText="1"/>
    </xf>
    <xf numFmtId="0" fontId="9" fillId="0" borderId="0" xfId="0" applyFont="1" applyProtection="1"/>
    <xf numFmtId="0" fontId="9" fillId="0" borderId="0" xfId="0" applyFont="1" applyBorder="1" applyProtection="1"/>
    <xf numFmtId="0" fontId="10" fillId="0" borderId="0" xfId="0" applyFont="1" applyFill="1" applyBorder="1" applyAlignment="1" applyProtection="1">
      <alignment vertical="top" wrapText="1"/>
    </xf>
    <xf numFmtId="0" fontId="4" fillId="0" borderId="0" xfId="0" applyFont="1" applyProtection="1"/>
    <xf numFmtId="0" fontId="15" fillId="0" borderId="0" xfId="0" applyFont="1" applyFill="1" applyBorder="1" applyAlignment="1" applyProtection="1">
      <alignment vertical="top" wrapText="1"/>
    </xf>
    <xf numFmtId="0" fontId="16" fillId="0" borderId="0" xfId="0" applyFont="1" applyProtection="1"/>
    <xf numFmtId="0" fontId="16" fillId="0" borderId="0" xfId="0" applyFont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7" fillId="0" borderId="0" xfId="0" applyFont="1" applyProtection="1"/>
    <xf numFmtId="7" fontId="9" fillId="3" borderId="1" xfId="0" applyNumberFormat="1" applyFont="1" applyFill="1" applyBorder="1" applyAlignment="1" applyProtection="1">
      <alignment horizontal="center" vertical="center" wrapText="1"/>
    </xf>
    <xf numFmtId="10" fontId="9" fillId="0" borderId="1" xfId="1" quotePrefix="1" applyNumberFormat="1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vertical="top"/>
    </xf>
    <xf numFmtId="0" fontId="6" fillId="0" borderId="0" xfId="0" applyFont="1" applyFill="1" applyBorder="1" applyAlignment="1" applyProtection="1">
      <alignment horizontal="right" vertical="top"/>
    </xf>
    <xf numFmtId="10" fontId="7" fillId="0" borderId="0" xfId="0" applyNumberFormat="1" applyFont="1" applyFill="1" applyBorder="1" applyAlignment="1" applyProtection="1">
      <alignment horizontal="center" vertical="top"/>
    </xf>
    <xf numFmtId="0" fontId="6" fillId="0" borderId="0" xfId="0" applyFont="1" applyFill="1" applyBorder="1" applyAlignment="1" applyProtection="1">
      <alignment vertical="top"/>
    </xf>
    <xf numFmtId="167" fontId="8" fillId="0" borderId="0" xfId="1" applyNumberFormat="1" applyFont="1" applyFill="1" applyBorder="1" applyAlignment="1" applyProtection="1">
      <alignment vertical="top"/>
    </xf>
    <xf numFmtId="0" fontId="9" fillId="0" borderId="0" xfId="0" applyFont="1" applyAlignment="1" applyProtection="1"/>
    <xf numFmtId="0" fontId="9" fillId="0" borderId="3" xfId="0" applyFont="1" applyBorder="1" applyAlignment="1" applyProtection="1">
      <alignment horizontal="center"/>
    </xf>
    <xf numFmtId="167" fontId="11" fillId="0" borderId="1" xfId="0" applyNumberFormat="1" applyFont="1" applyFill="1" applyBorder="1" applyAlignment="1" applyProtection="1">
      <alignment horizontal="center" vertical="center" wrapText="1"/>
    </xf>
    <xf numFmtId="10" fontId="4" fillId="0" borderId="0" xfId="0" applyNumberFormat="1" applyFont="1" applyProtection="1"/>
    <xf numFmtId="10" fontId="9" fillId="0" borderId="0" xfId="0" applyNumberFormat="1" applyFont="1" applyBorder="1" applyProtection="1"/>
    <xf numFmtId="10" fontId="11" fillId="0" borderId="1" xfId="0" applyNumberFormat="1" applyFont="1" applyFill="1" applyBorder="1" applyAlignment="1" applyProtection="1">
      <alignment horizontal="center" vertical="top" wrapText="1"/>
    </xf>
    <xf numFmtId="10" fontId="9" fillId="0" borderId="0" xfId="0" applyNumberFormat="1" applyFont="1" applyProtection="1"/>
    <xf numFmtId="0" fontId="4" fillId="0" borderId="0" xfId="0" applyFont="1" applyBorder="1" applyProtection="1"/>
    <xf numFmtId="10" fontId="4" fillId="0" borderId="0" xfId="0" applyNumberFormat="1" applyFont="1" applyBorder="1" applyProtection="1"/>
    <xf numFmtId="10" fontId="16" fillId="0" borderId="0" xfId="0" applyNumberFormat="1" applyFont="1" applyBorder="1" applyProtection="1"/>
    <xf numFmtId="0" fontId="9" fillId="0" borderId="0" xfId="0" applyFont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 vertical="top" wrapText="1"/>
    </xf>
    <xf numFmtId="10" fontId="11" fillId="0" borderId="0" xfId="0" applyNumberFormat="1" applyFont="1" applyFill="1" applyBorder="1" applyAlignment="1" applyProtection="1">
      <alignment horizontal="center" vertical="top" wrapText="1"/>
    </xf>
    <xf numFmtId="7" fontId="9" fillId="0" borderId="0" xfId="1" quotePrefix="1" applyNumberFormat="1" applyFont="1" applyFill="1" applyBorder="1" applyAlignment="1" applyProtection="1">
      <alignment horizontal="center" vertical="center" wrapText="1"/>
    </xf>
    <xf numFmtId="10" fontId="9" fillId="0" borderId="0" xfId="0" applyNumberFormat="1" applyFont="1" applyFill="1" applyBorder="1" applyAlignment="1" applyProtection="1">
      <alignment horizontal="center" vertical="center" wrapText="1"/>
    </xf>
    <xf numFmtId="167" fontId="11" fillId="0" borderId="0" xfId="0" applyNumberFormat="1" applyFont="1" applyFill="1" applyBorder="1" applyAlignment="1" applyProtection="1">
      <alignment horizontal="center" vertical="center" wrapText="1"/>
    </xf>
    <xf numFmtId="10" fontId="11" fillId="0" borderId="0" xfId="1" quotePrefix="1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Fill="1" applyBorder="1" applyAlignment="1" applyProtection="1">
      <alignment vertical="top" wrapText="1"/>
    </xf>
    <xf numFmtId="0" fontId="9" fillId="0" borderId="0" xfId="0" applyFont="1" applyAlignment="1" applyProtection="1">
      <alignment vertical="center"/>
    </xf>
    <xf numFmtId="0" fontId="6" fillId="0" borderId="1" xfId="0" applyNumberFormat="1" applyFont="1" applyFill="1" applyBorder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2" fontId="4" fillId="0" borderId="0" xfId="0" applyNumberFormat="1" applyFont="1" applyAlignment="1" applyProtection="1">
      <alignment horizontal="right" vertical="center"/>
    </xf>
    <xf numFmtId="10" fontId="9" fillId="0" borderId="0" xfId="0" applyNumberFormat="1" applyFont="1" applyAlignment="1" applyProtection="1">
      <alignment vertical="center"/>
    </xf>
    <xf numFmtId="167" fontId="3" fillId="0" borderId="0" xfId="1" applyNumberFormat="1" applyFont="1" applyFill="1" applyAlignment="1" applyProtection="1">
      <alignment vertical="center"/>
    </xf>
    <xf numFmtId="0" fontId="6" fillId="0" borderId="1" xfId="2" applyNumberFormat="1" applyFont="1" applyFill="1" applyBorder="1" applyAlignment="1" applyProtection="1">
      <alignment horizontal="left" vertical="center"/>
    </xf>
    <xf numFmtId="0" fontId="6" fillId="0" borderId="1" xfId="4" applyNumberFormat="1" applyFont="1" applyFill="1" applyBorder="1" applyAlignment="1" applyProtection="1">
      <alignment horizontal="left" vertical="center"/>
    </xf>
    <xf numFmtId="7" fontId="9" fillId="0" borderId="0" xfId="0" applyNumberFormat="1" applyFont="1" applyProtection="1"/>
    <xf numFmtId="0" fontId="4" fillId="0" borderId="0" xfId="0" applyFont="1" applyAlignment="1" applyProtection="1">
      <alignment horizontal="right" vertical="center"/>
    </xf>
    <xf numFmtId="0" fontId="25" fillId="0" borderId="2" xfId="0" applyFont="1" applyFill="1" applyBorder="1" applyAlignment="1" applyProtection="1">
      <alignment horizontal="right" vertical="center"/>
    </xf>
    <xf numFmtId="165" fontId="9" fillId="0" borderId="4" xfId="2" applyFont="1" applyFill="1" applyBorder="1" applyAlignment="1" applyProtection="1">
      <alignment vertical="center"/>
    </xf>
    <xf numFmtId="165" fontId="4" fillId="0" borderId="1" xfId="2" applyFont="1" applyFill="1" applyBorder="1" applyAlignment="1" applyProtection="1">
      <alignment vertical="center"/>
    </xf>
    <xf numFmtId="165" fontId="26" fillId="9" borderId="1" xfId="2" applyFont="1" applyFill="1" applyBorder="1" applyAlignment="1" applyProtection="1">
      <alignment horizontal="left" vertical="center"/>
    </xf>
    <xf numFmtId="165" fontId="27" fillId="9" borderId="1" xfId="2" applyFont="1" applyFill="1" applyBorder="1" applyAlignment="1" applyProtection="1">
      <alignment horizontal="right" vertical="center"/>
    </xf>
    <xf numFmtId="165" fontId="27" fillId="9" borderId="1" xfId="2" applyFont="1" applyFill="1" applyBorder="1" applyAlignment="1" applyProtection="1">
      <alignment horizontal="center" vertical="center"/>
    </xf>
    <xf numFmtId="165" fontId="14" fillId="9" borderId="1" xfId="2" applyFont="1" applyFill="1" applyBorder="1" applyAlignment="1" applyProtection="1">
      <alignment horizontal="right" vertical="center"/>
    </xf>
    <xf numFmtId="10" fontId="14" fillId="9" borderId="1" xfId="2" applyNumberFormat="1" applyFont="1" applyFill="1" applyBorder="1" applyAlignment="1" applyProtection="1">
      <alignment horizontal="center" vertical="center"/>
    </xf>
    <xf numFmtId="167" fontId="26" fillId="9" borderId="1" xfId="2" applyNumberFormat="1" applyFont="1" applyFill="1" applyBorder="1" applyAlignment="1" applyProtection="1">
      <alignment vertical="center"/>
    </xf>
    <xf numFmtId="0" fontId="26" fillId="8" borderId="1" xfId="0" applyFont="1" applyFill="1" applyBorder="1" applyAlignment="1" applyProtection="1">
      <alignment horizontal="right" vertical="center"/>
    </xf>
    <xf numFmtId="0" fontId="26" fillId="8" borderId="1" xfId="0" applyFont="1" applyFill="1" applyBorder="1" applyAlignment="1" applyProtection="1">
      <alignment vertical="center"/>
    </xf>
    <xf numFmtId="0" fontId="26" fillId="8" borderId="1" xfId="0" applyFont="1" applyFill="1" applyBorder="1" applyAlignment="1" applyProtection="1">
      <alignment horizontal="center" vertical="center" wrapText="1"/>
    </xf>
    <xf numFmtId="4" fontId="28" fillId="8" borderId="1" xfId="0" applyNumberFormat="1" applyFont="1" applyFill="1" applyBorder="1" applyAlignment="1" applyProtection="1">
      <alignment horizontal="center" vertical="center" wrapText="1"/>
    </xf>
    <xf numFmtId="10" fontId="28" fillId="8" borderId="1" xfId="0" applyNumberFormat="1" applyFont="1" applyFill="1" applyBorder="1" applyAlignment="1" applyProtection="1">
      <alignment horizontal="center" vertical="center" wrapText="1"/>
    </xf>
    <xf numFmtId="167" fontId="26" fillId="8" borderId="1" xfId="1" applyNumberFormat="1" applyFont="1" applyFill="1" applyBorder="1" applyAlignment="1" applyProtection="1">
      <alignment horizontal="center" vertical="center" wrapText="1"/>
    </xf>
    <xf numFmtId="4" fontId="27" fillId="0" borderId="1" xfId="4" applyNumberFormat="1" applyFont="1" applyFill="1" applyBorder="1" applyAlignment="1" applyProtection="1">
      <alignment horizontal="right" vertical="center"/>
      <protection locked="0"/>
    </xf>
    <xf numFmtId="165" fontId="14" fillId="0" borderId="4" xfId="2" applyFont="1" applyFill="1" applyBorder="1" applyAlignment="1" applyProtection="1">
      <alignment vertical="center"/>
    </xf>
    <xf numFmtId="2" fontId="27" fillId="0" borderId="1" xfId="4" applyNumberFormat="1" applyFont="1" applyFill="1" applyBorder="1" applyAlignment="1" applyProtection="1">
      <alignment horizontal="right" vertical="center"/>
      <protection locked="0"/>
    </xf>
    <xf numFmtId="165" fontId="27" fillId="0" borderId="1" xfId="2" applyFont="1" applyFill="1" applyBorder="1" applyAlignment="1" applyProtection="1">
      <alignment vertical="center"/>
    </xf>
    <xf numFmtId="4" fontId="26" fillId="0" borderId="1" xfId="1" applyNumberFormat="1" applyFont="1" applyFill="1" applyBorder="1" applyAlignment="1" applyProtection="1">
      <alignment horizontal="center" vertical="center" wrapText="1"/>
    </xf>
    <xf numFmtId="0" fontId="27" fillId="0" borderId="1" xfId="0" applyFont="1" applyBorder="1" applyAlignment="1" applyProtection="1">
      <alignment vertical="center"/>
    </xf>
    <xf numFmtId="0" fontId="26" fillId="7" borderId="1" xfId="0" applyFont="1" applyFill="1" applyBorder="1" applyAlignment="1" applyProtection="1">
      <alignment vertical="center"/>
    </xf>
    <xf numFmtId="0" fontId="26" fillId="7" borderId="1" xfId="0" applyFont="1" applyFill="1" applyBorder="1" applyAlignment="1" applyProtection="1">
      <alignment horizontal="right" vertical="center"/>
    </xf>
    <xf numFmtId="0" fontId="26" fillId="7" borderId="1" xfId="0" applyFont="1" applyFill="1" applyBorder="1" applyAlignment="1" applyProtection="1">
      <alignment horizontal="center" vertical="center" wrapText="1"/>
    </xf>
    <xf numFmtId="4" fontId="28" fillId="7" borderId="1" xfId="0" applyNumberFormat="1" applyFont="1" applyFill="1" applyBorder="1" applyAlignment="1" applyProtection="1">
      <alignment horizontal="center" vertical="center" wrapText="1"/>
    </xf>
    <xf numFmtId="10" fontId="28" fillId="7" borderId="1" xfId="0" applyNumberFormat="1" applyFont="1" applyFill="1" applyBorder="1" applyAlignment="1" applyProtection="1">
      <alignment horizontal="center" vertical="center" wrapText="1"/>
    </xf>
    <xf numFmtId="167" fontId="26" fillId="7" borderId="1" xfId="1" applyNumberFormat="1" applyFont="1" applyFill="1" applyBorder="1" applyAlignment="1" applyProtection="1">
      <alignment horizontal="center" vertical="center" wrapText="1"/>
    </xf>
    <xf numFmtId="169" fontId="27" fillId="0" borderId="1" xfId="4" applyNumberFormat="1" applyFont="1" applyFill="1" applyBorder="1" applyAlignment="1" applyProtection="1">
      <alignment horizontal="right" vertical="center"/>
      <protection locked="0"/>
    </xf>
    <xf numFmtId="165" fontId="26" fillId="0" borderId="1" xfId="2" applyFont="1" applyFill="1" applyBorder="1" applyAlignment="1" applyProtection="1">
      <alignment vertical="center"/>
    </xf>
    <xf numFmtId="165" fontId="27" fillId="0" borderId="1" xfId="2" applyFont="1" applyFill="1" applyBorder="1" applyAlignment="1" applyProtection="1">
      <alignment horizontal="center" vertical="center"/>
    </xf>
    <xf numFmtId="165" fontId="27" fillId="0" borderId="1" xfId="2" applyFont="1" applyFill="1" applyBorder="1" applyAlignment="1" applyProtection="1">
      <alignment horizontal="right" vertical="center"/>
    </xf>
    <xf numFmtId="165" fontId="14" fillId="0" borderId="1" xfId="2" applyFont="1" applyFill="1" applyBorder="1" applyAlignment="1" applyProtection="1">
      <alignment horizontal="center" vertical="center"/>
    </xf>
    <xf numFmtId="10" fontId="14" fillId="0" borderId="1" xfId="2" applyNumberFormat="1" applyFont="1" applyFill="1" applyBorder="1" applyAlignment="1" applyProtection="1">
      <alignment horizontal="center" vertical="center"/>
    </xf>
    <xf numFmtId="0" fontId="27" fillId="0" borderId="1" xfId="4" applyFont="1" applyFill="1" applyBorder="1" applyAlignment="1" applyProtection="1">
      <alignment horizontal="left" vertical="center"/>
    </xf>
    <xf numFmtId="0" fontId="26" fillId="6" borderId="1" xfId="4" applyFont="1" applyFill="1" applyBorder="1" applyAlignment="1" applyProtection="1">
      <alignment horizontal="left" vertical="center"/>
    </xf>
    <xf numFmtId="2" fontId="27" fillId="6" borderId="1" xfId="4" applyNumberFormat="1" applyFont="1" applyFill="1" applyBorder="1" applyAlignment="1" applyProtection="1">
      <alignment horizontal="right" vertical="center"/>
    </xf>
    <xf numFmtId="2" fontId="27" fillId="6" borderId="1" xfId="4" applyNumberFormat="1" applyFont="1" applyFill="1" applyBorder="1" applyAlignment="1" applyProtection="1">
      <alignment horizontal="right" vertical="center"/>
      <protection locked="0"/>
    </xf>
    <xf numFmtId="165" fontId="27" fillId="6" borderId="1" xfId="2" applyFont="1" applyFill="1" applyBorder="1" applyAlignment="1" applyProtection="1">
      <alignment horizontal="center" vertical="center"/>
    </xf>
    <xf numFmtId="165" fontId="27" fillId="6" borderId="1" xfId="2" applyFont="1" applyFill="1" applyBorder="1" applyAlignment="1" applyProtection="1">
      <alignment horizontal="right" vertical="center"/>
    </xf>
    <xf numFmtId="165" fontId="14" fillId="6" borderId="1" xfId="2" applyFont="1" applyFill="1" applyBorder="1" applyAlignment="1" applyProtection="1">
      <alignment horizontal="center" vertical="center"/>
    </xf>
    <xf numFmtId="10" fontId="14" fillId="6" borderId="1" xfId="2" applyNumberFormat="1" applyFont="1" applyFill="1" applyBorder="1" applyAlignment="1" applyProtection="1">
      <alignment horizontal="center" vertical="center"/>
    </xf>
    <xf numFmtId="165" fontId="26" fillId="6" borderId="1" xfId="2" applyFont="1" applyFill="1" applyBorder="1" applyAlignment="1" applyProtection="1">
      <alignment vertical="center"/>
    </xf>
    <xf numFmtId="0" fontId="27" fillId="6" borderId="1" xfId="4" applyFont="1" applyFill="1" applyBorder="1" applyAlignment="1" applyProtection="1">
      <alignment horizontal="left" vertical="center"/>
    </xf>
    <xf numFmtId="0" fontId="27" fillId="0" borderId="6" xfId="0" applyFont="1" applyFill="1" applyBorder="1" applyAlignment="1" applyProtection="1">
      <alignment horizontal="right" vertical="center"/>
    </xf>
    <xf numFmtId="2" fontId="27" fillId="0" borderId="6" xfId="0" applyNumberFormat="1" applyFont="1" applyFill="1" applyBorder="1" applyAlignment="1" applyProtection="1">
      <alignment horizontal="right" vertical="center"/>
      <protection locked="0"/>
    </xf>
    <xf numFmtId="165" fontId="27" fillId="0" borderId="6" xfId="2" applyFont="1" applyFill="1" applyBorder="1" applyAlignment="1" applyProtection="1">
      <alignment horizontal="center" vertical="center"/>
    </xf>
    <xf numFmtId="2" fontId="27" fillId="0" borderId="6" xfId="0" applyNumberFormat="1" applyFont="1" applyBorder="1" applyAlignment="1" applyProtection="1">
      <alignment horizontal="right" vertical="center"/>
      <protection locked="0"/>
    </xf>
    <xf numFmtId="165" fontId="27" fillId="0" borderId="6" xfId="2" applyFont="1" applyFill="1" applyBorder="1" applyAlignment="1" applyProtection="1">
      <alignment horizontal="right" vertical="center"/>
    </xf>
    <xf numFmtId="169" fontId="27" fillId="0" borderId="1" xfId="4" applyNumberFormat="1" applyFont="1" applyFill="1" applyBorder="1" applyAlignment="1" applyProtection="1">
      <alignment horizontal="right" vertical="center"/>
    </xf>
    <xf numFmtId="2" fontId="27" fillId="0" borderId="1" xfId="4" applyNumberFormat="1" applyFont="1" applyFill="1" applyBorder="1" applyAlignment="1" applyProtection="1">
      <alignment horizontal="right" vertical="center"/>
    </xf>
    <xf numFmtId="2" fontId="27" fillId="7" borderId="1" xfId="4" applyNumberFormat="1" applyFont="1" applyFill="1" applyBorder="1" applyAlignment="1" applyProtection="1">
      <alignment horizontal="right" vertical="center"/>
    </xf>
    <xf numFmtId="2" fontId="27" fillId="7" borderId="1" xfId="4" applyNumberFormat="1" applyFont="1" applyFill="1" applyBorder="1" applyAlignment="1" applyProtection="1">
      <alignment horizontal="right" vertical="center"/>
      <protection locked="0"/>
    </xf>
    <xf numFmtId="165" fontId="27" fillId="7" borderId="1" xfId="2" applyFont="1" applyFill="1" applyBorder="1" applyAlignment="1" applyProtection="1">
      <alignment horizontal="center" vertical="center"/>
    </xf>
    <xf numFmtId="165" fontId="27" fillId="7" borderId="1" xfId="2" applyFont="1" applyFill="1" applyBorder="1" applyAlignment="1" applyProtection="1">
      <alignment horizontal="right" vertical="center"/>
    </xf>
    <xf numFmtId="10" fontId="14" fillId="7" borderId="1" xfId="2" applyNumberFormat="1" applyFont="1" applyFill="1" applyBorder="1" applyAlignment="1" applyProtection="1">
      <alignment horizontal="center" vertical="center"/>
    </xf>
    <xf numFmtId="165" fontId="26" fillId="7" borderId="1" xfId="2" applyFont="1" applyFill="1" applyBorder="1" applyAlignment="1" applyProtection="1">
      <alignment vertical="center"/>
    </xf>
    <xf numFmtId="165" fontId="27" fillId="0" borderId="4" xfId="2" applyFont="1" applyFill="1" applyBorder="1" applyAlignment="1" applyProtection="1">
      <alignment horizontal="center" vertical="center"/>
    </xf>
    <xf numFmtId="165" fontId="27" fillId="7" borderId="4" xfId="2" applyFont="1" applyFill="1" applyBorder="1" applyAlignment="1" applyProtection="1">
      <alignment horizontal="center" vertical="center"/>
    </xf>
    <xf numFmtId="0" fontId="27" fillId="0" borderId="1" xfId="0" applyFont="1" applyFill="1" applyBorder="1" applyAlignment="1" applyProtection="1">
      <alignment horizontal="right" vertical="center"/>
    </xf>
    <xf numFmtId="167" fontId="26" fillId="0" borderId="1" xfId="2" applyNumberFormat="1" applyFont="1" applyFill="1" applyBorder="1" applyAlignment="1" applyProtection="1">
      <alignment vertical="center"/>
    </xf>
    <xf numFmtId="2" fontId="27" fillId="0" borderId="6" xfId="4" applyNumberFormat="1" applyFont="1" applyFill="1" applyBorder="1" applyAlignment="1" applyProtection="1">
      <alignment horizontal="right" vertical="center"/>
      <protection locked="0"/>
    </xf>
    <xf numFmtId="2" fontId="26" fillId="6" borderId="1" xfId="4" applyNumberFormat="1" applyFont="1" applyFill="1" applyBorder="1" applyAlignment="1" applyProtection="1">
      <alignment horizontal="right" vertical="center"/>
    </xf>
    <xf numFmtId="2" fontId="26" fillId="6" borderId="1" xfId="4" applyNumberFormat="1" applyFont="1" applyFill="1" applyBorder="1" applyAlignment="1" applyProtection="1">
      <alignment horizontal="right" vertical="center"/>
      <protection locked="0"/>
    </xf>
    <xf numFmtId="167" fontId="26" fillId="6" borderId="1" xfId="2" applyNumberFormat="1" applyFont="1" applyFill="1" applyBorder="1" applyAlignment="1" applyProtection="1">
      <alignment vertical="center"/>
    </xf>
    <xf numFmtId="0" fontId="27" fillId="6" borderId="1" xfId="0" applyFont="1" applyFill="1" applyBorder="1" applyAlignment="1" applyProtection="1">
      <alignment horizontal="right" vertical="center"/>
    </xf>
    <xf numFmtId="2" fontId="27" fillId="6" borderId="1" xfId="0" applyNumberFormat="1" applyFont="1" applyFill="1" applyBorder="1" applyAlignment="1" applyProtection="1">
      <alignment horizontal="right" vertical="center"/>
      <protection locked="0"/>
    </xf>
    <xf numFmtId="2" fontId="27" fillId="6" borderId="1" xfId="2" applyNumberFormat="1" applyFont="1" applyFill="1" applyBorder="1" applyAlignment="1" applyProtection="1">
      <alignment horizontal="right" vertical="center"/>
      <protection locked="0"/>
    </xf>
    <xf numFmtId="2" fontId="27" fillId="0" borderId="1" xfId="0" applyNumberFormat="1" applyFont="1" applyFill="1" applyBorder="1" applyAlignment="1" applyProtection="1">
      <alignment horizontal="right" vertical="center"/>
      <protection locked="0"/>
    </xf>
    <xf numFmtId="0" fontId="27" fillId="5" borderId="1" xfId="0" applyFont="1" applyFill="1" applyBorder="1" applyAlignment="1" applyProtection="1">
      <alignment horizontal="right" vertical="center"/>
    </xf>
    <xf numFmtId="2" fontId="27" fillId="5" borderId="1" xfId="0" applyNumberFormat="1" applyFont="1" applyFill="1" applyBorder="1" applyAlignment="1" applyProtection="1">
      <alignment horizontal="right" vertical="center"/>
      <protection locked="0"/>
    </xf>
    <xf numFmtId="165" fontId="27" fillId="5" borderId="1" xfId="2" applyFont="1" applyFill="1" applyBorder="1" applyAlignment="1" applyProtection="1">
      <alignment horizontal="center" vertical="center"/>
    </xf>
    <xf numFmtId="165" fontId="27" fillId="5" borderId="1" xfId="2" applyFont="1" applyFill="1" applyBorder="1" applyAlignment="1" applyProtection="1">
      <alignment horizontal="right" vertical="center"/>
    </xf>
    <xf numFmtId="10" fontId="14" fillId="5" borderId="1" xfId="2" applyNumberFormat="1" applyFont="1" applyFill="1" applyBorder="1" applyAlignment="1" applyProtection="1">
      <alignment horizontal="center" vertical="center"/>
    </xf>
    <xf numFmtId="167" fontId="26" fillId="5" borderId="1" xfId="2" applyNumberFormat="1" applyFont="1" applyFill="1" applyBorder="1" applyAlignment="1" applyProtection="1">
      <alignment vertical="center"/>
    </xf>
    <xf numFmtId="0" fontId="27" fillId="0" borderId="1" xfId="4" applyFont="1" applyFill="1" applyBorder="1" applyAlignment="1" applyProtection="1">
      <alignment horizontal="left" vertical="center" wrapText="1"/>
    </xf>
    <xf numFmtId="165" fontId="26" fillId="0" borderId="1" xfId="2" applyFont="1" applyFill="1" applyBorder="1" applyAlignment="1" applyProtection="1">
      <alignment horizontal="left" vertical="center"/>
    </xf>
    <xf numFmtId="165" fontId="27" fillId="0" borderId="1" xfId="2" applyFont="1" applyFill="1" applyBorder="1" applyAlignment="1" applyProtection="1">
      <alignment horizontal="left" vertical="center"/>
    </xf>
    <xf numFmtId="4" fontId="27" fillId="6" borderId="1" xfId="2" applyNumberFormat="1" applyFont="1" applyFill="1" applyBorder="1" applyAlignment="1" applyProtection="1">
      <alignment horizontal="right" vertical="center"/>
    </xf>
    <xf numFmtId="4" fontId="27" fillId="0" borderId="1" xfId="2" applyNumberFormat="1" applyFont="1" applyFill="1" applyBorder="1" applyAlignment="1" applyProtection="1">
      <alignment horizontal="right" vertical="center"/>
    </xf>
    <xf numFmtId="0" fontId="27" fillId="0" borderId="1" xfId="0" applyFont="1" applyBorder="1" applyAlignment="1" applyProtection="1">
      <alignment horizontal="right" vertical="center"/>
    </xf>
    <xf numFmtId="167" fontId="26" fillId="0" borderId="1" xfId="1" applyNumberFormat="1" applyFont="1" applyFill="1" applyBorder="1" applyAlignment="1" applyProtection="1">
      <alignment vertical="center"/>
    </xf>
    <xf numFmtId="0" fontId="27" fillId="7" borderId="1" xfId="0" applyFont="1" applyFill="1" applyBorder="1" applyAlignment="1" applyProtection="1">
      <alignment horizontal="right" vertical="center"/>
    </xf>
    <xf numFmtId="2" fontId="27" fillId="7" borderId="1" xfId="0" applyNumberFormat="1" applyFont="1" applyFill="1" applyBorder="1" applyAlignment="1" applyProtection="1">
      <alignment horizontal="right" vertical="center"/>
      <protection locked="0"/>
    </xf>
    <xf numFmtId="0" fontId="26" fillId="7" borderId="1" xfId="4" applyFont="1" applyFill="1" applyBorder="1" applyAlignment="1" applyProtection="1">
      <alignment horizontal="left" vertical="center" wrapText="1"/>
    </xf>
    <xf numFmtId="2" fontId="2" fillId="0" borderId="0" xfId="2" applyNumberFormat="1" applyFont="1" applyFill="1" applyBorder="1" applyAlignment="1" applyProtection="1">
      <alignment horizontal="right" vertical="center"/>
    </xf>
    <xf numFmtId="165" fontId="2" fillId="0" borderId="0" xfId="2" applyFont="1" applyFill="1" applyBorder="1" applyAlignment="1" applyProtection="1">
      <alignment vertical="center"/>
    </xf>
    <xf numFmtId="167" fontId="2" fillId="5" borderId="1" xfId="2" applyNumberFormat="1" applyFont="1" applyFill="1" applyBorder="1" applyAlignment="1" applyProtection="1">
      <alignment horizontal="right" vertical="center"/>
    </xf>
    <xf numFmtId="0" fontId="26" fillId="0" borderId="1" xfId="0" applyFont="1" applyFill="1" applyBorder="1" applyAlignment="1" applyProtection="1">
      <alignment horizontal="left" vertical="center"/>
    </xf>
    <xf numFmtId="0" fontId="27" fillId="0" borderId="1" xfId="0" applyFont="1" applyFill="1" applyBorder="1" applyAlignment="1" applyProtection="1">
      <alignment horizontal="left" vertical="center"/>
    </xf>
    <xf numFmtId="4" fontId="27" fillId="6" borderId="1" xfId="4" applyNumberFormat="1" applyFont="1" applyFill="1" applyBorder="1" applyAlignment="1" applyProtection="1">
      <alignment horizontal="right" vertical="center"/>
      <protection locked="0"/>
    </xf>
    <xf numFmtId="168" fontId="27" fillId="0" borderId="1" xfId="4" applyNumberFormat="1" applyFont="1" applyFill="1" applyBorder="1" applyAlignment="1" applyProtection="1">
      <alignment horizontal="right" vertical="center"/>
      <protection locked="0"/>
    </xf>
    <xf numFmtId="0" fontId="26" fillId="0" borderId="1" xfId="4" applyFont="1" applyFill="1" applyBorder="1" applyAlignment="1" applyProtection="1">
      <alignment horizontal="left" vertical="center"/>
    </xf>
    <xf numFmtId="0" fontId="26" fillId="7" borderId="1" xfId="4" applyFont="1" applyFill="1" applyBorder="1" applyAlignment="1" applyProtection="1">
      <alignment horizontal="left" vertical="center"/>
    </xf>
    <xf numFmtId="0" fontId="26" fillId="7" borderId="1" xfId="0" applyFont="1" applyFill="1" applyBorder="1" applyAlignment="1" applyProtection="1">
      <alignment horizontal="left" vertical="center"/>
    </xf>
    <xf numFmtId="165" fontId="27" fillId="0" borderId="1" xfId="2" applyFont="1" applyFill="1" applyBorder="1" applyAlignment="1" applyProtection="1">
      <alignment horizontal="right" vertical="center"/>
      <protection locked="0"/>
    </xf>
    <xf numFmtId="2" fontId="14" fillId="6" borderId="1" xfId="4" applyNumberFormat="1" applyFont="1" applyFill="1" applyBorder="1" applyAlignment="1" applyProtection="1">
      <alignment horizontal="right" vertical="center"/>
      <protection locked="0"/>
    </xf>
    <xf numFmtId="168" fontId="27" fillId="6" borderId="1" xfId="4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center" vertical="center"/>
    </xf>
    <xf numFmtId="0" fontId="26" fillId="8" borderId="1" xfId="0" applyFont="1" applyFill="1" applyBorder="1" applyAlignment="1" applyProtection="1">
      <alignment horizontal="center" vertical="center"/>
    </xf>
    <xf numFmtId="0" fontId="26" fillId="7" borderId="1" xfId="0" applyFont="1" applyFill="1" applyBorder="1" applyAlignment="1" applyProtection="1">
      <alignment horizontal="center" vertical="center"/>
    </xf>
    <xf numFmtId="0" fontId="27" fillId="0" borderId="1" xfId="0" applyFont="1" applyFill="1" applyBorder="1" applyAlignment="1" applyProtection="1">
      <alignment horizontal="center" vertical="center"/>
    </xf>
    <xf numFmtId="0" fontId="27" fillId="0" borderId="1" xfId="4" applyFont="1" applyFill="1" applyBorder="1" applyAlignment="1" applyProtection="1">
      <alignment horizontal="center" vertical="center"/>
    </xf>
    <xf numFmtId="0" fontId="27" fillId="6" borderId="1" xfId="4" applyFont="1" applyFill="1" applyBorder="1" applyAlignment="1" applyProtection="1">
      <alignment horizontal="center" vertical="center"/>
    </xf>
    <xf numFmtId="0" fontId="27" fillId="0" borderId="6" xfId="0" applyFont="1" applyBorder="1" applyAlignment="1" applyProtection="1">
      <alignment horizontal="center" vertical="center"/>
    </xf>
    <xf numFmtId="0" fontId="27" fillId="7" borderId="1" xfId="4" applyFont="1" applyFill="1" applyBorder="1" applyAlignment="1" applyProtection="1">
      <alignment horizontal="center" vertical="center"/>
    </xf>
    <xf numFmtId="0" fontId="26" fillId="6" borderId="1" xfId="4" applyNumberFormat="1" applyFont="1" applyFill="1" applyBorder="1" applyAlignment="1" applyProtection="1">
      <alignment horizontal="center" vertical="center"/>
    </xf>
    <xf numFmtId="0" fontId="27" fillId="6" borderId="1" xfId="0" applyFont="1" applyFill="1" applyBorder="1" applyAlignment="1" applyProtection="1">
      <alignment horizontal="center" vertical="center"/>
    </xf>
    <xf numFmtId="0" fontId="27" fillId="6" borderId="1" xfId="4" applyNumberFormat="1" applyFont="1" applyFill="1" applyBorder="1" applyAlignment="1" applyProtection="1">
      <alignment horizontal="center" vertical="center"/>
    </xf>
    <xf numFmtId="0" fontId="27" fillId="5" borderId="1" xfId="0" applyFont="1" applyFill="1" applyBorder="1" applyAlignment="1" applyProtection="1">
      <alignment horizontal="center" vertical="center"/>
    </xf>
    <xf numFmtId="0" fontId="27" fillId="0" borderId="1" xfId="0" applyFont="1" applyBorder="1" applyAlignment="1" applyProtection="1">
      <alignment horizontal="center" vertical="center"/>
    </xf>
    <xf numFmtId="0" fontId="27" fillId="7" borderId="1" xfId="0" applyFont="1" applyFill="1" applyBorder="1" applyAlignment="1" applyProtection="1">
      <alignment horizontal="center" vertical="center"/>
    </xf>
    <xf numFmtId="10" fontId="25" fillId="0" borderId="4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 applyProtection="1">
      <alignment vertical="center"/>
    </xf>
    <xf numFmtId="0" fontId="27" fillId="0" borderId="0" xfId="0" applyFont="1" applyFill="1" applyAlignment="1" applyProtection="1">
      <alignment vertical="center"/>
    </xf>
    <xf numFmtId="0" fontId="27" fillId="0" borderId="1" xfId="0" applyFont="1" applyFill="1" applyBorder="1" applyAlignment="1" applyProtection="1">
      <alignment horizontal="left" vertical="center" wrapText="1"/>
    </xf>
    <xf numFmtId="165" fontId="27" fillId="0" borderId="1" xfId="2" applyFont="1" applyFill="1" applyBorder="1" applyAlignment="1" applyProtection="1">
      <alignment horizontal="left" vertical="center" wrapText="1"/>
    </xf>
    <xf numFmtId="0" fontId="27" fillId="0" borderId="6" xfId="0" applyFont="1" applyFill="1" applyBorder="1" applyAlignment="1" applyProtection="1">
      <alignment horizontal="right" vertical="top"/>
    </xf>
    <xf numFmtId="0" fontId="27" fillId="0" borderId="1" xfId="0" applyFont="1" applyFill="1" applyBorder="1" applyAlignment="1" applyProtection="1">
      <alignment horizontal="center" vertical="top"/>
    </xf>
    <xf numFmtId="2" fontId="27" fillId="0" borderId="6" xfId="0" applyNumberFormat="1" applyFont="1" applyFill="1" applyBorder="1" applyAlignment="1" applyProtection="1">
      <alignment horizontal="right" vertical="top"/>
      <protection locked="0"/>
    </xf>
    <xf numFmtId="2" fontId="27" fillId="0" borderId="6" xfId="0" applyNumberFormat="1" applyFont="1" applyBorder="1" applyAlignment="1" applyProtection="1">
      <alignment horizontal="right" vertical="top"/>
      <protection locked="0"/>
    </xf>
    <xf numFmtId="165" fontId="26" fillId="0" borderId="1" xfId="2" applyFont="1" applyFill="1" applyBorder="1" applyAlignment="1" applyProtection="1">
      <alignment vertical="top"/>
    </xf>
    <xf numFmtId="165" fontId="28" fillId="0" borderId="1" xfId="2" applyFont="1" applyFill="1" applyBorder="1" applyAlignment="1" applyProtection="1">
      <alignment horizontal="left" vertical="center"/>
    </xf>
    <xf numFmtId="0" fontId="27" fillId="6" borderId="1" xfId="4" applyFont="1" applyFill="1" applyBorder="1" applyAlignment="1" applyProtection="1">
      <alignment horizontal="left" vertical="center" wrapText="1"/>
    </xf>
    <xf numFmtId="165" fontId="26" fillId="6" borderId="1" xfId="2" applyFont="1" applyFill="1" applyBorder="1" applyAlignment="1" applyProtection="1">
      <alignment horizontal="left" vertical="center"/>
    </xf>
    <xf numFmtId="0" fontId="27" fillId="6" borderId="1" xfId="0" applyFont="1" applyFill="1" applyBorder="1" applyAlignment="1" applyProtection="1">
      <alignment horizontal="left" vertical="center"/>
    </xf>
    <xf numFmtId="165" fontId="27" fillId="6" borderId="1" xfId="2" applyFont="1" applyFill="1" applyBorder="1" applyAlignment="1" applyProtection="1">
      <alignment horizontal="left" vertical="center"/>
    </xf>
    <xf numFmtId="0" fontId="26" fillId="6" borderId="6" xfId="4" applyFont="1" applyFill="1" applyBorder="1" applyAlignment="1" applyProtection="1">
      <alignment horizontal="left" vertical="center"/>
    </xf>
    <xf numFmtId="2" fontId="27" fillId="6" borderId="6" xfId="4" applyNumberFormat="1" applyFont="1" applyFill="1" applyBorder="1" applyAlignment="1" applyProtection="1">
      <alignment horizontal="right" vertical="center"/>
    </xf>
    <xf numFmtId="49" fontId="27" fillId="6" borderId="6" xfId="4" applyNumberFormat="1" applyFont="1" applyFill="1" applyBorder="1" applyAlignment="1" applyProtection="1">
      <alignment horizontal="center" vertical="center"/>
    </xf>
    <xf numFmtId="0" fontId="14" fillId="6" borderId="6" xfId="4" applyFont="1" applyFill="1" applyBorder="1" applyAlignment="1" applyProtection="1">
      <alignment horizontal="left" vertical="center"/>
    </xf>
    <xf numFmtId="0" fontId="27" fillId="6" borderId="6" xfId="4" applyFont="1" applyFill="1" applyBorder="1" applyAlignment="1" applyProtection="1">
      <alignment horizontal="left" vertical="center"/>
    </xf>
    <xf numFmtId="0" fontId="26" fillId="6" borderId="1" xfId="0" applyFont="1" applyFill="1" applyBorder="1" applyAlignment="1" applyProtection="1">
      <alignment horizontal="left" vertical="center"/>
    </xf>
    <xf numFmtId="0" fontId="9" fillId="0" borderId="0" xfId="0" applyFont="1" applyAlignment="1" applyProtection="1">
      <alignment horizontal="center"/>
    </xf>
    <xf numFmtId="0" fontId="11" fillId="0" borderId="1" xfId="0" applyNumberFormat="1" applyFont="1" applyFill="1" applyBorder="1" applyAlignment="1" applyProtection="1">
      <alignment horizontal="center" vertical="top" wrapText="1"/>
    </xf>
    <xf numFmtId="0" fontId="4" fillId="0" borderId="0" xfId="0" applyFont="1" applyFill="1" applyBorder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22" fillId="0" borderId="0" xfId="0" applyFont="1" applyFill="1" applyBorder="1" applyAlignment="1" applyProtection="1">
      <alignment vertical="center"/>
    </xf>
    <xf numFmtId="0" fontId="22" fillId="0" borderId="0" xfId="0" applyFont="1" applyFill="1" applyAlignment="1" applyProtection="1">
      <alignment vertical="center"/>
    </xf>
    <xf numFmtId="0" fontId="26" fillId="0" borderId="0" xfId="0" applyFont="1" applyFill="1" applyBorder="1" applyAlignment="1" applyProtection="1">
      <alignment vertical="center"/>
    </xf>
    <xf numFmtId="0" fontId="26" fillId="0" borderId="1" xfId="0" applyFont="1" applyFill="1" applyBorder="1" applyAlignment="1" applyProtection="1">
      <alignment vertical="center"/>
    </xf>
    <xf numFmtId="0" fontId="27" fillId="0" borderId="1" xfId="0" applyFont="1" applyFill="1" applyBorder="1" applyAlignment="1" applyProtection="1">
      <alignment vertical="center"/>
    </xf>
    <xf numFmtId="43" fontId="27" fillId="0" borderId="0" xfId="0" applyNumberFormat="1" applyFont="1" applyFill="1" applyBorder="1" applyAlignment="1" applyProtection="1">
      <alignment vertical="center"/>
    </xf>
    <xf numFmtId="0" fontId="27" fillId="0" borderId="0" xfId="0" applyFont="1" applyFill="1" applyBorder="1" applyAlignment="1" applyProtection="1">
      <alignment vertical="top"/>
    </xf>
    <xf numFmtId="0" fontId="27" fillId="0" borderId="0" xfId="0" applyFont="1" applyFill="1" applyAlignment="1" applyProtection="1">
      <alignment vertical="top"/>
    </xf>
    <xf numFmtId="0" fontId="27" fillId="0" borderId="4" xfId="0" applyFont="1" applyFill="1" applyBorder="1" applyAlignment="1" applyProtection="1">
      <alignment vertical="center"/>
    </xf>
    <xf numFmtId="167" fontId="11" fillId="0" borderId="1" xfId="0" applyNumberFormat="1" applyFont="1" applyFill="1" applyBorder="1" applyAlignment="1" applyProtection="1">
      <alignment horizontal="right" vertical="center" wrapText="1"/>
    </xf>
    <xf numFmtId="0" fontId="35" fillId="0" borderId="0" xfId="0" applyFont="1" applyProtection="1">
      <protection locked="0"/>
    </xf>
    <xf numFmtId="0" fontId="20" fillId="0" borderId="0" xfId="0" applyFont="1" applyProtection="1">
      <protection locked="0"/>
    </xf>
    <xf numFmtId="2" fontId="27" fillId="0" borderId="1" xfId="1" applyNumberFormat="1" applyFont="1" applyFill="1" applyBorder="1" applyAlignment="1" applyProtection="1">
      <alignment horizontal="right" vertical="center"/>
    </xf>
    <xf numFmtId="10" fontId="14" fillId="0" borderId="1" xfId="2" applyNumberFormat="1" applyFont="1" applyFill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1" xfId="0" applyFont="1" applyBorder="1" applyAlignment="1" applyProtection="1">
      <alignment vertical="center" wrapText="1"/>
    </xf>
    <xf numFmtId="2" fontId="27" fillId="6" borderId="1" xfId="1" applyNumberFormat="1" applyFont="1" applyFill="1" applyBorder="1" applyAlignment="1" applyProtection="1">
      <alignment horizontal="right" vertical="center"/>
    </xf>
    <xf numFmtId="168" fontId="27" fillId="0" borderId="1" xfId="4" applyNumberFormat="1" applyFont="1" applyFill="1" applyBorder="1" applyAlignment="1" applyProtection="1">
      <alignment horizontal="right" vertical="center"/>
    </xf>
    <xf numFmtId="0" fontId="27" fillId="6" borderId="1" xfId="0" applyFont="1" applyFill="1" applyBorder="1" applyAlignment="1" applyProtection="1">
      <alignment vertical="center"/>
    </xf>
    <xf numFmtId="0" fontId="26" fillId="0" borderId="14" xfId="5" applyFont="1" applyBorder="1" applyAlignment="1" applyProtection="1">
      <alignment horizontal="left" vertical="top"/>
    </xf>
    <xf numFmtId="0" fontId="31" fillId="0" borderId="14" xfId="5" applyFont="1" applyBorder="1" applyAlignment="1" applyProtection="1">
      <alignment horizontal="left" vertical="top"/>
    </xf>
    <xf numFmtId="2" fontId="31" fillId="0" borderId="14" xfId="6" applyNumberFormat="1" applyFont="1" applyBorder="1" applyAlignment="1" applyProtection="1">
      <alignment horizontal="right" vertical="top"/>
    </xf>
    <xf numFmtId="0" fontId="31" fillId="0" borderId="14" xfId="6" applyFont="1" applyBorder="1" applyAlignment="1" applyProtection="1">
      <alignment horizontal="center" vertical="top"/>
    </xf>
    <xf numFmtId="0" fontId="31" fillId="0" borderId="14" xfId="6" applyFont="1" applyBorder="1" applyProtection="1"/>
    <xf numFmtId="0" fontId="31" fillId="0" borderId="14" xfId="6" applyFont="1" applyBorder="1" applyAlignment="1" applyProtection="1">
      <alignment horizontal="center"/>
    </xf>
    <xf numFmtId="0" fontId="32" fillId="6" borderId="14" xfId="6" applyFont="1" applyFill="1" applyBorder="1" applyAlignment="1" applyProtection="1">
      <alignment horizontal="center" vertical="top"/>
    </xf>
    <xf numFmtId="0" fontId="26" fillId="5" borderId="0" xfId="0" applyFont="1" applyFill="1" applyAlignment="1" applyProtection="1">
      <alignment horizontal="justify" vertical="center"/>
    </xf>
    <xf numFmtId="0" fontId="26" fillId="0" borderId="6" xfId="0" applyFont="1" applyBorder="1" applyAlignment="1" applyProtection="1">
      <alignment horizontal="justify" vertical="center"/>
    </xf>
    <xf numFmtId="0" fontId="26" fillId="0" borderId="0" xfId="0" applyFont="1" applyAlignment="1" applyProtection="1">
      <alignment horizontal="right" vertical="center"/>
    </xf>
    <xf numFmtId="0" fontId="26" fillId="0" borderId="1" xfId="0" applyFont="1" applyBorder="1" applyAlignment="1" applyProtection="1">
      <alignment horizontal="justify" vertical="center"/>
    </xf>
    <xf numFmtId="165" fontId="4" fillId="0" borderId="0" xfId="2" applyFont="1" applyAlignment="1" applyProtection="1">
      <alignment vertical="center"/>
    </xf>
    <xf numFmtId="4" fontId="4" fillId="0" borderId="0" xfId="2" applyNumberFormat="1" applyFont="1" applyAlignment="1" applyProtection="1">
      <alignment horizontal="center" vertical="center"/>
    </xf>
    <xf numFmtId="165" fontId="4" fillId="0" borderId="0" xfId="2" applyFont="1" applyAlignment="1" applyProtection="1">
      <alignment horizontal="center" vertical="center"/>
    </xf>
    <xf numFmtId="4" fontId="4" fillId="0" borderId="0" xfId="2" applyNumberFormat="1" applyFont="1" applyAlignment="1" applyProtection="1">
      <alignment vertical="center"/>
    </xf>
    <xf numFmtId="4" fontId="9" fillId="0" borderId="0" xfId="2" applyNumberFormat="1" applyFont="1" applyAlignment="1" applyProtection="1">
      <alignment vertical="center"/>
    </xf>
    <xf numFmtId="4" fontId="2" fillId="0" borderId="0" xfId="2" applyNumberFormat="1" applyFont="1" applyFill="1" applyAlignment="1" applyProtection="1">
      <alignment vertical="center"/>
    </xf>
    <xf numFmtId="4" fontId="4" fillId="0" borderId="0" xfId="0" applyNumberFormat="1" applyFont="1" applyProtection="1"/>
    <xf numFmtId="170" fontId="0" fillId="0" borderId="0" xfId="0" applyNumberFormat="1" applyProtection="1"/>
    <xf numFmtId="0" fontId="20" fillId="0" borderId="0" xfId="0" applyFont="1" applyProtection="1"/>
    <xf numFmtId="4" fontId="9" fillId="0" borderId="0" xfId="2" applyNumberFormat="1" applyFont="1" applyAlignment="1" applyProtection="1">
      <alignment horizontal="center" vertical="center"/>
    </xf>
    <xf numFmtId="4" fontId="17" fillId="0" borderId="0" xfId="2" applyNumberFormat="1" applyFont="1" applyAlignment="1" applyProtection="1">
      <alignment horizontal="left" vertical="center"/>
    </xf>
    <xf numFmtId="165" fontId="4" fillId="0" borderId="0" xfId="2" applyFont="1" applyBorder="1" applyAlignment="1" applyProtection="1">
      <alignment vertical="center"/>
    </xf>
    <xf numFmtId="2" fontId="27" fillId="9" borderId="1" xfId="0" applyNumberFormat="1" applyFont="1" applyFill="1" applyBorder="1" applyAlignment="1" applyProtection="1">
      <alignment horizontal="right" vertical="center"/>
      <protection locked="0"/>
    </xf>
    <xf numFmtId="2" fontId="26" fillId="8" borderId="1" xfId="0" applyNumberFormat="1" applyFont="1" applyFill="1" applyBorder="1" applyAlignment="1" applyProtection="1">
      <alignment horizontal="right" vertical="center" wrapText="1"/>
      <protection locked="0"/>
    </xf>
    <xf numFmtId="2" fontId="26" fillId="7" borderId="1" xfId="0" applyNumberFormat="1" applyFont="1" applyFill="1" applyBorder="1" applyAlignment="1" applyProtection="1">
      <alignment horizontal="right" vertical="center" wrapText="1"/>
      <protection locked="0"/>
    </xf>
    <xf numFmtId="4" fontId="31" fillId="0" borderId="14" xfId="6" applyNumberFormat="1" applyFont="1" applyBorder="1" applyAlignment="1" applyProtection="1">
      <alignment horizontal="right" vertical="top"/>
      <protection locked="0"/>
    </xf>
    <xf numFmtId="4" fontId="31" fillId="0" borderId="14" xfId="6" applyNumberFormat="1" applyFont="1" applyBorder="1" applyProtection="1">
      <protection locked="0"/>
    </xf>
    <xf numFmtId="4" fontId="4" fillId="0" borderId="1" xfId="4" applyNumberFormat="1" applyFont="1" applyBorder="1" applyAlignment="1" applyProtection="1">
      <alignment vertical="center"/>
      <protection locked="0"/>
    </xf>
    <xf numFmtId="2" fontId="27" fillId="0" borderId="1" xfId="0" applyNumberFormat="1" applyFont="1" applyBorder="1" applyAlignment="1" applyProtection="1">
      <alignment horizontal="right" vertical="center"/>
      <protection locked="0"/>
    </xf>
    <xf numFmtId="2" fontId="31" fillId="0" borderId="14" xfId="6" applyNumberFormat="1" applyFont="1" applyBorder="1" applyAlignment="1" applyProtection="1">
      <alignment horizontal="right" vertical="top"/>
      <protection locked="0"/>
    </xf>
    <xf numFmtId="0" fontId="31" fillId="0" borderId="14" xfId="6" applyFont="1" applyBorder="1" applyProtection="1">
      <protection locked="0"/>
    </xf>
    <xf numFmtId="0" fontId="4" fillId="0" borderId="1" xfId="4" applyFont="1" applyBorder="1" applyAlignment="1" applyProtection="1">
      <alignment vertical="center"/>
      <protection locked="0"/>
    </xf>
    <xf numFmtId="4" fontId="17" fillId="0" borderId="0" xfId="2" applyNumberFormat="1" applyFont="1" applyAlignment="1" applyProtection="1">
      <alignment vertical="center"/>
    </xf>
    <xf numFmtId="10" fontId="37" fillId="0" borderId="0" xfId="2" applyNumberFormat="1" applyFont="1" applyAlignment="1" applyProtection="1">
      <alignment vertical="center"/>
    </xf>
    <xf numFmtId="164" fontId="36" fillId="0" borderId="0" xfId="0" applyNumberFormat="1" applyFont="1" applyProtection="1"/>
    <xf numFmtId="164" fontId="9" fillId="0" borderId="0" xfId="0" applyNumberFormat="1" applyFont="1" applyProtection="1"/>
    <xf numFmtId="0" fontId="9" fillId="0" borderId="0" xfId="0" quotePrefix="1" applyFont="1" applyProtection="1"/>
    <xf numFmtId="1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11" fillId="0" borderId="1" xfId="0" applyNumberFormat="1" applyFont="1" applyFill="1" applyBorder="1" applyAlignment="1" applyProtection="1">
      <alignment horizontal="center" vertical="top" wrapText="1"/>
      <protection locked="0"/>
    </xf>
    <xf numFmtId="10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 applyProtection="1">
      <alignment horizontal="left" vertical="center"/>
    </xf>
    <xf numFmtId="0" fontId="23" fillId="0" borderId="1" xfId="0" applyFont="1" applyFill="1" applyBorder="1" applyAlignment="1" applyProtection="1">
      <alignment horizontal="left" vertical="center"/>
    </xf>
    <xf numFmtId="0" fontId="23" fillId="0" borderId="6" xfId="0" applyFont="1" applyFill="1" applyBorder="1" applyAlignment="1" applyProtection="1">
      <alignment horizontal="left" vertical="center"/>
    </xf>
    <xf numFmtId="0" fontId="22" fillId="0" borderId="2" xfId="0" applyFont="1" applyFill="1" applyBorder="1" applyAlignment="1" applyProtection="1">
      <alignment horizontal="left" vertical="center"/>
    </xf>
    <xf numFmtId="0" fontId="22" fillId="0" borderId="13" xfId="0" applyFont="1" applyFill="1" applyBorder="1" applyAlignment="1" applyProtection="1">
      <alignment horizontal="left" vertical="center"/>
    </xf>
    <xf numFmtId="0" fontId="22" fillId="0" borderId="4" xfId="0" applyFont="1" applyFill="1" applyBorder="1" applyAlignment="1" applyProtection="1">
      <alignment horizontal="left" vertical="center"/>
    </xf>
    <xf numFmtId="0" fontId="23" fillId="0" borderId="13" xfId="0" applyFont="1" applyFill="1" applyBorder="1" applyAlignment="1" applyProtection="1">
      <alignment horizontal="left" vertical="center"/>
    </xf>
    <xf numFmtId="0" fontId="23" fillId="0" borderId="4" xfId="0" applyFont="1" applyFill="1" applyBorder="1" applyAlignment="1" applyProtection="1">
      <alignment horizontal="left" vertical="center"/>
    </xf>
    <xf numFmtId="17" fontId="24" fillId="0" borderId="2" xfId="0" applyNumberFormat="1" applyFont="1" applyFill="1" applyBorder="1" applyAlignment="1" applyProtection="1">
      <alignment horizontal="center" vertical="center"/>
    </xf>
    <xf numFmtId="17" fontId="24" fillId="0" borderId="4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</xf>
    <xf numFmtId="0" fontId="22" fillId="0" borderId="1" xfId="0" applyFont="1" applyBorder="1" applyAlignment="1" applyProtection="1">
      <alignment vertical="center"/>
    </xf>
    <xf numFmtId="0" fontId="22" fillId="0" borderId="1" xfId="0" applyFont="1" applyFill="1" applyBorder="1" applyAlignment="1" applyProtection="1">
      <alignment horizontal="center" vertical="center" wrapText="1"/>
    </xf>
    <xf numFmtId="0" fontId="22" fillId="4" borderId="1" xfId="0" applyFont="1" applyFill="1" applyBorder="1" applyAlignment="1" applyProtection="1">
      <alignment horizontal="center" vertical="center" wrapText="1"/>
    </xf>
    <xf numFmtId="167" fontId="23" fillId="0" borderId="1" xfId="1" applyNumberFormat="1" applyFont="1" applyFill="1" applyBorder="1" applyAlignment="1" applyProtection="1">
      <alignment horizontal="center" vertical="center" wrapText="1"/>
    </xf>
    <xf numFmtId="2" fontId="22" fillId="0" borderId="1" xfId="0" applyNumberFormat="1" applyFont="1" applyFill="1" applyBorder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/>
      <protection locked="0"/>
    </xf>
    <xf numFmtId="0" fontId="34" fillId="0" borderId="0" xfId="0" applyFont="1" applyAlignment="1" applyProtection="1">
      <alignment horizontal="center" vertical="center"/>
      <protection locked="0"/>
    </xf>
    <xf numFmtId="4" fontId="9" fillId="0" borderId="0" xfId="2" applyNumberFormat="1" applyFont="1" applyAlignment="1" applyProtection="1">
      <alignment horizontal="center" vertical="center"/>
    </xf>
    <xf numFmtId="0" fontId="21" fillId="0" borderId="0" xfId="0" applyFont="1" applyAlignment="1" applyProtection="1">
      <alignment horizontal="center"/>
      <protection locked="0"/>
    </xf>
    <xf numFmtId="2" fontId="22" fillId="4" borderId="1" xfId="0" applyNumberFormat="1" applyFont="1" applyFill="1" applyBorder="1" applyAlignment="1" applyProtection="1">
      <alignment horizontal="center" vertical="center" wrapText="1"/>
    </xf>
    <xf numFmtId="4" fontId="24" fillId="4" borderId="1" xfId="0" applyNumberFormat="1" applyFont="1" applyFill="1" applyBorder="1" applyAlignment="1" applyProtection="1">
      <alignment horizontal="center" vertical="center" wrapText="1"/>
    </xf>
    <xf numFmtId="10" fontId="24" fillId="4" borderId="1" xfId="0" applyNumberFormat="1" applyFont="1" applyFill="1" applyBorder="1" applyAlignment="1" applyProtection="1">
      <alignment horizontal="center" vertical="center" wrapText="1"/>
    </xf>
    <xf numFmtId="0" fontId="24" fillId="4" borderId="1" xfId="0" applyFont="1" applyFill="1" applyBorder="1" applyAlignment="1" applyProtection="1">
      <alignment horizontal="center" vertical="center" wrapText="1"/>
    </xf>
    <xf numFmtId="165" fontId="2" fillId="2" borderId="8" xfId="2" applyFont="1" applyFill="1" applyBorder="1" applyAlignment="1" applyProtection="1">
      <alignment horizontal="center" vertical="center"/>
    </xf>
    <xf numFmtId="165" fontId="2" fillId="2" borderId="9" xfId="2" applyFont="1" applyFill="1" applyBorder="1" applyAlignment="1" applyProtection="1">
      <alignment horizontal="center" vertical="center"/>
    </xf>
    <xf numFmtId="165" fontId="2" fillId="2" borderId="10" xfId="2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5" fillId="0" borderId="12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wrapText="1"/>
    </xf>
    <xf numFmtId="0" fontId="22" fillId="0" borderId="2" xfId="0" applyFont="1" applyFill="1" applyBorder="1" applyAlignment="1" applyProtection="1">
      <alignment horizontal="left" vertical="center" wrapText="1"/>
    </xf>
    <xf numFmtId="0" fontId="22" fillId="0" borderId="13" xfId="0" applyFont="1" applyFill="1" applyBorder="1" applyAlignment="1" applyProtection="1">
      <alignment horizontal="left" vertical="center" wrapText="1"/>
    </xf>
    <xf numFmtId="0" fontId="22" fillId="0" borderId="4" xfId="0" applyFont="1" applyFill="1" applyBorder="1" applyAlignment="1" applyProtection="1">
      <alignment horizontal="left" vertical="center" wrapText="1"/>
    </xf>
    <xf numFmtId="0" fontId="14" fillId="0" borderId="0" xfId="0" applyFont="1" applyAlignment="1" applyProtection="1">
      <alignment horizontal="center"/>
    </xf>
    <xf numFmtId="0" fontId="13" fillId="0" borderId="2" xfId="0" applyFont="1" applyFill="1" applyBorder="1" applyAlignment="1" applyProtection="1">
      <alignment horizontal="left" vertical="top" wrapText="1"/>
    </xf>
    <xf numFmtId="0" fontId="13" fillId="0" borderId="13" xfId="0" applyFont="1" applyFill="1" applyBorder="1" applyAlignment="1" applyProtection="1">
      <alignment horizontal="left" vertical="top" wrapText="1"/>
    </xf>
    <xf numFmtId="0" fontId="13" fillId="0" borderId="4" xfId="0" applyFont="1" applyFill="1" applyBorder="1" applyAlignment="1" applyProtection="1">
      <alignment horizontal="left" vertical="top" wrapText="1"/>
    </xf>
    <xf numFmtId="0" fontId="6" fillId="0" borderId="2" xfId="0" applyFont="1" applyFill="1" applyBorder="1" applyAlignment="1" applyProtection="1">
      <alignment horizontal="left" vertical="top"/>
    </xf>
    <xf numFmtId="0" fontId="6" fillId="0" borderId="13" xfId="0" applyFont="1" applyFill="1" applyBorder="1" applyAlignment="1" applyProtection="1">
      <alignment horizontal="left" vertical="top"/>
    </xf>
    <xf numFmtId="0" fontId="6" fillId="0" borderId="4" xfId="0" applyFont="1" applyFill="1" applyBorder="1" applyAlignment="1" applyProtection="1">
      <alignment horizontal="left" vertical="top"/>
    </xf>
    <xf numFmtId="0" fontId="11" fillId="0" borderId="6" xfId="0" applyNumberFormat="1" applyFont="1" applyFill="1" applyBorder="1" applyAlignment="1" applyProtection="1">
      <alignment horizontal="center" vertical="center" wrapText="1"/>
    </xf>
    <xf numFmtId="0" fontId="11" fillId="0" borderId="5" xfId="0" applyNumberFormat="1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top" wrapText="1"/>
    </xf>
    <xf numFmtId="0" fontId="11" fillId="0" borderId="2" xfId="0" applyNumberFormat="1" applyFont="1" applyFill="1" applyBorder="1" applyAlignment="1" applyProtection="1">
      <alignment horizontal="center" vertical="top" wrapText="1"/>
    </xf>
    <xf numFmtId="0" fontId="11" fillId="0" borderId="4" xfId="0" applyNumberFormat="1" applyFont="1" applyFill="1" applyBorder="1" applyAlignment="1" applyProtection="1">
      <alignment horizontal="center" vertical="top" wrapText="1"/>
    </xf>
    <xf numFmtId="0" fontId="12" fillId="0" borderId="2" xfId="0" applyFont="1" applyFill="1" applyBorder="1" applyAlignment="1" applyProtection="1">
      <alignment horizontal="left" vertical="top"/>
    </xf>
    <xf numFmtId="0" fontId="12" fillId="0" borderId="13" xfId="0" applyFont="1" applyFill="1" applyBorder="1" applyAlignment="1" applyProtection="1">
      <alignment horizontal="left" vertical="top"/>
    </xf>
    <xf numFmtId="0" fontId="12" fillId="0" borderId="4" xfId="0" applyFont="1" applyFill="1" applyBorder="1" applyAlignment="1" applyProtection="1">
      <alignment horizontal="left" vertical="top"/>
    </xf>
    <xf numFmtId="0" fontId="13" fillId="0" borderId="2" xfId="0" applyFont="1" applyFill="1" applyBorder="1" applyAlignment="1" applyProtection="1">
      <alignment horizontal="left" vertical="top"/>
    </xf>
    <xf numFmtId="4" fontId="17" fillId="0" borderId="0" xfId="2" applyNumberFormat="1" applyFont="1" applyAlignment="1" applyProtection="1">
      <alignment horizontal="center" vertical="center"/>
    </xf>
    <xf numFmtId="4" fontId="18" fillId="0" borderId="0" xfId="2" applyNumberFormat="1" applyFont="1" applyAlignment="1" applyProtection="1">
      <alignment horizontal="center" vertical="center"/>
    </xf>
  </cellXfs>
  <cellStyles count="7">
    <cellStyle name="Moeda" xfId="1" builtinId="4"/>
    <cellStyle name="Normal" xfId="0" builtinId="0"/>
    <cellStyle name="Normal 2" xfId="4"/>
    <cellStyle name="Normal 3" xfId="3"/>
    <cellStyle name="Normal 4" xfId="5"/>
    <cellStyle name="Normal 5" xfId="6"/>
    <cellStyle name="Separador de milhares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R308"/>
  <sheetViews>
    <sheetView showZeros="0" tabSelected="1" zoomScaleSheetLayoutView="95" workbookViewId="0">
      <pane ySplit="15" topLeftCell="A213" activePane="bottomLeft" state="frozen"/>
      <selection pane="bottomLeft" activeCell="B223" sqref="B223"/>
    </sheetView>
  </sheetViews>
  <sheetFormatPr defaultRowHeight="12.75"/>
  <cols>
    <col min="1" max="1" width="111.42578125" style="44" bestFit="1" customWidth="1"/>
    <col min="2" max="2" width="10.28515625" style="51" customWidth="1"/>
    <col min="3" max="3" width="8.7109375" style="149" customWidth="1"/>
    <col min="4" max="4" width="12.28515625" style="45" customWidth="1"/>
    <col min="5" max="5" width="12.85546875" style="44" bestFit="1" customWidth="1"/>
    <col min="6" max="6" width="12" style="45" customWidth="1"/>
    <col min="7" max="7" width="12.7109375" style="44" bestFit="1" customWidth="1"/>
    <col min="8" max="8" width="12.5703125" style="44" customWidth="1"/>
    <col min="9" max="9" width="12.7109375" style="44" bestFit="1" customWidth="1"/>
    <col min="10" max="10" width="12.28515625" style="42" customWidth="1"/>
    <col min="11" max="11" width="9.7109375" style="46" customWidth="1"/>
    <col min="12" max="12" width="13.28515625" style="44" customWidth="1"/>
    <col min="13" max="13" width="25.42578125" style="47" bestFit="1" customWidth="1"/>
    <col min="14" max="44" width="9.140625" style="186"/>
    <col min="45" max="16384" width="9.140625" style="187"/>
  </cols>
  <sheetData>
    <row r="1" spans="1:44">
      <c r="A1" s="265" t="s">
        <v>333</v>
      </c>
    </row>
    <row r="2" spans="1:44">
      <c r="A2" s="265"/>
    </row>
    <row r="3" spans="1:44">
      <c r="A3" s="265"/>
    </row>
    <row r="4" spans="1:44">
      <c r="A4" s="265"/>
    </row>
    <row r="5" spans="1:44">
      <c r="A5" s="265"/>
    </row>
    <row r="6" spans="1:44">
      <c r="A6" s="198" t="s">
        <v>60</v>
      </c>
    </row>
    <row r="7" spans="1:44">
      <c r="A7" s="198" t="s">
        <v>60</v>
      </c>
    </row>
    <row r="8" spans="1:44">
      <c r="A8" s="198" t="s">
        <v>60</v>
      </c>
    </row>
    <row r="9" spans="1:44">
      <c r="A9" s="275" t="s">
        <v>18</v>
      </c>
      <c r="B9" s="276"/>
      <c r="C9" s="276"/>
      <c r="D9" s="276"/>
      <c r="E9" s="276"/>
      <c r="F9" s="276"/>
      <c r="G9" s="276"/>
      <c r="H9" s="276"/>
      <c r="I9" s="276"/>
      <c r="J9" s="276"/>
      <c r="K9" s="276"/>
      <c r="L9" s="276"/>
      <c r="M9" s="277"/>
    </row>
    <row r="10" spans="1:44">
      <c r="A10" s="278"/>
      <c r="B10" s="279"/>
      <c r="C10" s="279"/>
      <c r="D10" s="279"/>
      <c r="E10" s="279"/>
      <c r="F10" s="279"/>
      <c r="G10" s="279"/>
      <c r="H10" s="279"/>
      <c r="I10" s="279"/>
      <c r="J10" s="279"/>
      <c r="K10" s="279"/>
      <c r="L10" s="279"/>
      <c r="M10" s="280"/>
    </row>
    <row r="11" spans="1:44" s="189" customFormat="1">
      <c r="A11" s="281" t="s">
        <v>137</v>
      </c>
      <c r="B11" s="282"/>
      <c r="C11" s="282"/>
      <c r="D11" s="282"/>
      <c r="E11" s="283"/>
      <c r="F11" s="248" t="s">
        <v>87</v>
      </c>
      <c r="G11" s="249"/>
      <c r="H11" s="249"/>
      <c r="I11" s="249"/>
      <c r="J11" s="250"/>
      <c r="K11" s="250"/>
      <c r="L11" s="249"/>
      <c r="M11" s="249"/>
      <c r="N11" s="188"/>
      <c r="O11" s="188"/>
      <c r="P11" s="188"/>
      <c r="Q11" s="188"/>
      <c r="R11" s="188"/>
      <c r="S11" s="188"/>
      <c r="T11" s="188"/>
      <c r="U11" s="188"/>
      <c r="V11" s="188"/>
      <c r="W11" s="188"/>
      <c r="X11" s="188"/>
      <c r="Y11" s="188"/>
      <c r="Z11" s="188"/>
      <c r="AA11" s="188"/>
      <c r="AB11" s="188"/>
      <c r="AC11" s="188"/>
      <c r="AD11" s="188"/>
      <c r="AE11" s="188"/>
      <c r="AF11" s="188"/>
      <c r="AG11" s="188"/>
      <c r="AH11" s="188"/>
      <c r="AI11" s="188"/>
      <c r="AJ11" s="188"/>
      <c r="AK11" s="188"/>
      <c r="AL11" s="188"/>
      <c r="AM11" s="188"/>
      <c r="AN11" s="188"/>
      <c r="AO11" s="188"/>
      <c r="AP11" s="188"/>
      <c r="AQ11" s="188"/>
      <c r="AR11" s="188"/>
    </row>
    <row r="12" spans="1:44" s="189" customFormat="1">
      <c r="A12" s="251" t="s">
        <v>138</v>
      </c>
      <c r="B12" s="252"/>
      <c r="C12" s="252"/>
      <c r="D12" s="252"/>
      <c r="E12" s="253"/>
      <c r="F12" s="251" t="s">
        <v>88</v>
      </c>
      <c r="G12" s="254"/>
      <c r="H12" s="254"/>
      <c r="I12" s="255"/>
      <c r="J12" s="52" t="s">
        <v>22</v>
      </c>
      <c r="K12" s="163"/>
      <c r="L12" s="256" t="s">
        <v>337</v>
      </c>
      <c r="M12" s="257"/>
      <c r="N12" s="188"/>
      <c r="O12" s="188"/>
      <c r="P12" s="188"/>
      <c r="Q12" s="188"/>
      <c r="R12" s="188"/>
      <c r="S12" s="188"/>
      <c r="T12" s="188"/>
      <c r="U12" s="188"/>
      <c r="V12" s="188"/>
      <c r="W12" s="188"/>
      <c r="X12" s="188"/>
      <c r="Y12" s="188"/>
      <c r="Z12" s="188"/>
      <c r="AA12" s="188"/>
      <c r="AB12" s="188"/>
      <c r="AC12" s="188"/>
      <c r="AD12" s="188"/>
      <c r="AE12" s="188"/>
      <c r="AF12" s="188"/>
      <c r="AG12" s="188"/>
      <c r="AH12" s="188"/>
      <c r="AI12" s="188"/>
      <c r="AJ12" s="188"/>
      <c r="AK12" s="188"/>
      <c r="AL12" s="188"/>
      <c r="AM12" s="188"/>
      <c r="AN12" s="188"/>
      <c r="AO12" s="188"/>
      <c r="AP12" s="188"/>
      <c r="AQ12" s="188"/>
      <c r="AR12" s="188"/>
    </row>
    <row r="13" spans="1:44" s="189" customFormat="1">
      <c r="A13" s="258" t="s">
        <v>6</v>
      </c>
      <c r="B13" s="258" t="s">
        <v>7</v>
      </c>
      <c r="C13" s="258" t="s">
        <v>8</v>
      </c>
      <c r="D13" s="260" t="s">
        <v>3</v>
      </c>
      <c r="E13" s="260"/>
      <c r="F13" s="261" t="s">
        <v>4</v>
      </c>
      <c r="G13" s="261"/>
      <c r="H13" s="261" t="s">
        <v>2</v>
      </c>
      <c r="I13" s="261" t="s">
        <v>15</v>
      </c>
      <c r="J13" s="271" t="s">
        <v>5</v>
      </c>
      <c r="K13" s="271"/>
      <c r="L13" s="261" t="s">
        <v>19</v>
      </c>
      <c r="M13" s="262" t="s">
        <v>20</v>
      </c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  <c r="AD13" s="188"/>
      <c r="AE13" s="188"/>
      <c r="AF13" s="188"/>
      <c r="AG13" s="188"/>
      <c r="AH13" s="188"/>
      <c r="AI13" s="188"/>
      <c r="AJ13" s="188"/>
      <c r="AK13" s="188"/>
      <c r="AL13" s="188"/>
      <c r="AM13" s="188"/>
      <c r="AN13" s="188"/>
      <c r="AO13" s="188"/>
      <c r="AP13" s="188"/>
      <c r="AQ13" s="188"/>
      <c r="AR13" s="188"/>
    </row>
    <row r="14" spans="1:44" s="189" customFormat="1">
      <c r="A14" s="259"/>
      <c r="B14" s="258"/>
      <c r="C14" s="258"/>
      <c r="D14" s="263" t="s">
        <v>16</v>
      </c>
      <c r="E14" s="261" t="s">
        <v>17</v>
      </c>
      <c r="F14" s="268" t="s">
        <v>16</v>
      </c>
      <c r="G14" s="261" t="s">
        <v>17</v>
      </c>
      <c r="H14" s="261"/>
      <c r="I14" s="261"/>
      <c r="J14" s="269" t="s">
        <v>9</v>
      </c>
      <c r="K14" s="270" t="s">
        <v>10</v>
      </c>
      <c r="L14" s="261"/>
      <c r="M14" s="262"/>
      <c r="N14" s="188"/>
      <c r="O14" s="188"/>
      <c r="P14" s="188"/>
      <c r="Q14" s="188"/>
      <c r="R14" s="188"/>
      <c r="S14" s="188"/>
      <c r="T14" s="188"/>
      <c r="U14" s="188"/>
      <c r="V14" s="188"/>
      <c r="W14" s="188"/>
      <c r="X14" s="188"/>
      <c r="Y14" s="188"/>
      <c r="Z14" s="188"/>
      <c r="AA14" s="188"/>
      <c r="AB14" s="188"/>
      <c r="AC14" s="188"/>
      <c r="AD14" s="188"/>
      <c r="AE14" s="188"/>
      <c r="AF14" s="188"/>
      <c r="AG14" s="188"/>
      <c r="AH14" s="188"/>
      <c r="AI14" s="188"/>
      <c r="AJ14" s="188"/>
      <c r="AK14" s="188"/>
      <c r="AL14" s="188"/>
      <c r="AM14" s="188"/>
      <c r="AN14" s="188"/>
      <c r="AO14" s="188"/>
      <c r="AP14" s="188"/>
      <c r="AQ14" s="188"/>
      <c r="AR14" s="188"/>
    </row>
    <row r="15" spans="1:44" s="189" customFormat="1">
      <c r="A15" s="259"/>
      <c r="B15" s="258"/>
      <c r="C15" s="258"/>
      <c r="D15" s="263"/>
      <c r="E15" s="261"/>
      <c r="F15" s="268"/>
      <c r="G15" s="261"/>
      <c r="H15" s="261"/>
      <c r="I15" s="261"/>
      <c r="J15" s="269"/>
      <c r="K15" s="270"/>
      <c r="L15" s="261"/>
      <c r="M15" s="262"/>
      <c r="N15" s="188"/>
      <c r="O15" s="188"/>
      <c r="P15" s="188"/>
      <c r="Q15" s="188"/>
      <c r="R15" s="188"/>
      <c r="S15" s="188"/>
      <c r="T15" s="188"/>
      <c r="U15" s="188"/>
      <c r="V15" s="188"/>
      <c r="W15" s="188"/>
      <c r="X15" s="188"/>
      <c r="Y15" s="188"/>
      <c r="Z15" s="188"/>
      <c r="AA15" s="188"/>
      <c r="AB15" s="188"/>
      <c r="AC15" s="188"/>
      <c r="AD15" s="188"/>
      <c r="AE15" s="188"/>
      <c r="AF15" s="188"/>
      <c r="AG15" s="188"/>
      <c r="AH15" s="188"/>
      <c r="AI15" s="188"/>
      <c r="AJ15" s="188"/>
      <c r="AK15" s="188"/>
      <c r="AL15" s="188"/>
      <c r="AM15" s="188"/>
      <c r="AN15" s="188"/>
      <c r="AO15" s="188"/>
      <c r="AP15" s="188"/>
      <c r="AQ15" s="188"/>
      <c r="AR15" s="188"/>
    </row>
    <row r="16" spans="1:44" s="165" customFormat="1" ht="18" customHeight="1">
      <c r="A16" s="55" t="s">
        <v>134</v>
      </c>
      <c r="B16" s="56"/>
      <c r="C16" s="57"/>
      <c r="D16" s="230"/>
      <c r="E16" s="57"/>
      <c r="F16" s="230"/>
      <c r="G16" s="56"/>
      <c r="H16" s="56"/>
      <c r="I16" s="56"/>
      <c r="J16" s="58"/>
      <c r="K16" s="59"/>
      <c r="L16" s="59"/>
      <c r="M16" s="60">
        <f>SUM(L17:L18)</f>
        <v>0</v>
      </c>
      <c r="N16" s="164"/>
      <c r="O16" s="164"/>
      <c r="P16" s="164"/>
      <c r="Q16" s="164"/>
      <c r="R16" s="164"/>
      <c r="S16" s="164"/>
      <c r="T16" s="164"/>
      <c r="U16" s="164"/>
      <c r="V16" s="164"/>
      <c r="W16" s="164"/>
      <c r="X16" s="164"/>
      <c r="Y16" s="164"/>
      <c r="Z16" s="164"/>
      <c r="AA16" s="164"/>
      <c r="AB16" s="164"/>
      <c r="AC16" s="164"/>
      <c r="AD16" s="164"/>
      <c r="AE16" s="164"/>
      <c r="AF16" s="164"/>
      <c r="AG16" s="164"/>
      <c r="AH16" s="164"/>
      <c r="AI16" s="164"/>
      <c r="AJ16" s="164"/>
      <c r="AK16" s="164"/>
      <c r="AL16" s="164"/>
      <c r="AM16" s="164"/>
      <c r="AN16" s="164"/>
      <c r="AO16" s="164"/>
      <c r="AP16" s="164"/>
      <c r="AQ16" s="164"/>
      <c r="AR16" s="164"/>
    </row>
    <row r="17" spans="1:44" s="191" customFormat="1" ht="18" customHeight="1">
      <c r="A17" s="62" t="s">
        <v>74</v>
      </c>
      <c r="B17" s="61"/>
      <c r="C17" s="150"/>
      <c r="D17" s="231"/>
      <c r="E17" s="63"/>
      <c r="F17" s="231"/>
      <c r="G17" s="63"/>
      <c r="H17" s="63"/>
      <c r="I17" s="63"/>
      <c r="J17" s="64"/>
      <c r="K17" s="65"/>
      <c r="L17" s="63"/>
      <c r="M17" s="66"/>
      <c r="N17" s="190"/>
      <c r="O17" s="190"/>
      <c r="P17" s="190"/>
      <c r="Q17" s="190"/>
      <c r="R17" s="190"/>
      <c r="S17" s="190"/>
      <c r="T17" s="190"/>
      <c r="U17" s="190"/>
      <c r="V17" s="190"/>
      <c r="W17" s="190"/>
      <c r="X17" s="190"/>
      <c r="Y17" s="190"/>
      <c r="Z17" s="190"/>
      <c r="AA17" s="190"/>
      <c r="AB17" s="190"/>
      <c r="AC17" s="190"/>
      <c r="AD17" s="190"/>
      <c r="AE17" s="190"/>
      <c r="AF17" s="190"/>
      <c r="AG17" s="190"/>
      <c r="AH17" s="190"/>
      <c r="AI17" s="190"/>
      <c r="AJ17" s="190"/>
      <c r="AK17" s="190"/>
      <c r="AL17" s="190"/>
      <c r="AM17" s="190"/>
      <c r="AN17" s="190"/>
      <c r="AO17" s="190"/>
      <c r="AP17" s="190"/>
      <c r="AQ17" s="190"/>
      <c r="AR17" s="190"/>
    </row>
    <row r="18" spans="1:44" s="192" customFormat="1" ht="18" customHeight="1">
      <c r="A18" s="72" t="s">
        <v>133</v>
      </c>
      <c r="B18" s="200">
        <v>74.08</v>
      </c>
      <c r="C18" s="153" t="s">
        <v>75</v>
      </c>
      <c r="D18" s="67"/>
      <c r="E18" s="68">
        <f>D18*B18</f>
        <v>0</v>
      </c>
      <c r="F18" s="69"/>
      <c r="G18" s="82">
        <f t="shared" ref="G18" si="0">F18*B18</f>
        <v>0</v>
      </c>
      <c r="H18" s="70">
        <f>+D18+F18</f>
        <v>0</v>
      </c>
      <c r="I18" s="70">
        <f>E18+G18</f>
        <v>0</v>
      </c>
      <c r="J18" s="83">
        <f>(K18)*I18</f>
        <v>0</v>
      </c>
      <c r="K18" s="201">
        <f>$K$12</f>
        <v>0</v>
      </c>
      <c r="L18" s="70">
        <f>I18+J18</f>
        <v>0</v>
      </c>
      <c r="M18" s="71"/>
      <c r="N18" s="164"/>
      <c r="O18" s="164"/>
      <c r="P18" s="164"/>
      <c r="Q18" s="164"/>
      <c r="R18" s="164"/>
      <c r="S18" s="164"/>
      <c r="T18" s="164"/>
      <c r="U18" s="164"/>
      <c r="V18" s="164"/>
      <c r="W18" s="164"/>
      <c r="X18" s="164"/>
      <c r="Y18" s="164"/>
      <c r="Z18" s="164"/>
      <c r="AA18" s="164"/>
      <c r="AB18" s="164"/>
      <c r="AC18" s="164"/>
      <c r="AD18" s="164"/>
      <c r="AE18" s="164"/>
      <c r="AF18" s="164"/>
      <c r="AG18" s="164"/>
      <c r="AH18" s="164"/>
      <c r="AI18" s="164"/>
      <c r="AJ18" s="164"/>
      <c r="AK18" s="164"/>
      <c r="AL18" s="164"/>
      <c r="AM18" s="164"/>
      <c r="AN18" s="164"/>
      <c r="AO18" s="164"/>
      <c r="AP18" s="164"/>
      <c r="AQ18" s="164"/>
      <c r="AR18" s="164"/>
    </row>
    <row r="19" spans="1:44" s="165" customFormat="1" ht="18" customHeight="1">
      <c r="A19" s="55" t="s">
        <v>135</v>
      </c>
      <c r="B19" s="56"/>
      <c r="C19" s="57"/>
      <c r="D19" s="230"/>
      <c r="E19" s="57"/>
      <c r="F19" s="230"/>
      <c r="G19" s="56"/>
      <c r="H19" s="56"/>
      <c r="I19" s="56"/>
      <c r="J19" s="58"/>
      <c r="K19" s="59"/>
      <c r="L19" s="59"/>
      <c r="M19" s="60">
        <f>SUM(L20:L34)</f>
        <v>0</v>
      </c>
      <c r="N19" s="164"/>
      <c r="O19" s="164"/>
      <c r="P19" s="164"/>
      <c r="Q19" s="164"/>
      <c r="R19" s="164"/>
      <c r="S19" s="164"/>
      <c r="T19" s="164"/>
      <c r="U19" s="164"/>
      <c r="V19" s="164"/>
      <c r="W19" s="164"/>
      <c r="X19" s="164"/>
      <c r="Y19" s="164"/>
      <c r="Z19" s="164"/>
      <c r="AA19" s="164"/>
      <c r="AB19" s="164"/>
      <c r="AC19" s="164"/>
      <c r="AD19" s="164"/>
      <c r="AE19" s="164"/>
      <c r="AF19" s="164"/>
      <c r="AG19" s="164"/>
      <c r="AH19" s="164"/>
      <c r="AI19" s="164"/>
      <c r="AJ19" s="164"/>
      <c r="AK19" s="164"/>
      <c r="AL19" s="164"/>
      <c r="AM19" s="164"/>
      <c r="AN19" s="164"/>
      <c r="AO19" s="164"/>
      <c r="AP19" s="164"/>
      <c r="AQ19" s="164"/>
      <c r="AR19" s="164"/>
    </row>
    <row r="20" spans="1:44" s="191" customFormat="1" ht="18" customHeight="1">
      <c r="A20" s="62" t="s">
        <v>64</v>
      </c>
      <c r="B20" s="61"/>
      <c r="C20" s="150"/>
      <c r="D20" s="231"/>
      <c r="E20" s="63"/>
      <c r="F20" s="231"/>
      <c r="G20" s="63"/>
      <c r="H20" s="63"/>
      <c r="I20" s="63"/>
      <c r="J20" s="64"/>
      <c r="K20" s="65"/>
      <c r="L20" s="63"/>
      <c r="M20" s="66"/>
      <c r="N20" s="190"/>
      <c r="O20" s="190"/>
      <c r="P20" s="190"/>
      <c r="Q20" s="190"/>
      <c r="R20" s="190"/>
      <c r="S20" s="190"/>
      <c r="T20" s="190"/>
      <c r="U20" s="190"/>
      <c r="V20" s="190"/>
      <c r="W20" s="190"/>
      <c r="X20" s="190"/>
      <c r="Y20" s="190"/>
      <c r="Z20" s="190"/>
      <c r="AA20" s="190"/>
      <c r="AB20" s="190"/>
      <c r="AC20" s="190"/>
      <c r="AD20" s="190"/>
      <c r="AE20" s="190"/>
      <c r="AF20" s="190"/>
      <c r="AG20" s="190"/>
      <c r="AH20" s="190"/>
      <c r="AI20" s="190"/>
      <c r="AJ20" s="190"/>
      <c r="AK20" s="190"/>
      <c r="AL20" s="190"/>
      <c r="AM20" s="190"/>
      <c r="AN20" s="190"/>
      <c r="AO20" s="190"/>
      <c r="AP20" s="190"/>
      <c r="AQ20" s="190"/>
      <c r="AR20" s="190"/>
    </row>
    <row r="21" spans="1:44" s="191" customFormat="1" ht="18" customHeight="1">
      <c r="A21" s="73" t="s">
        <v>136</v>
      </c>
      <c r="B21" s="74"/>
      <c r="C21" s="151"/>
      <c r="D21" s="232"/>
      <c r="E21" s="75"/>
      <c r="F21" s="232"/>
      <c r="G21" s="75"/>
      <c r="H21" s="75"/>
      <c r="I21" s="75"/>
      <c r="J21" s="76"/>
      <c r="K21" s="77"/>
      <c r="L21" s="75"/>
      <c r="M21" s="78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  <c r="AD21" s="190"/>
      <c r="AE21" s="190"/>
      <c r="AF21" s="190"/>
      <c r="AG21" s="190"/>
      <c r="AH21" s="190"/>
      <c r="AI21" s="190"/>
      <c r="AJ21" s="190"/>
      <c r="AK21" s="190"/>
      <c r="AL21" s="190"/>
      <c r="AM21" s="190"/>
      <c r="AN21" s="190"/>
      <c r="AO21" s="190"/>
      <c r="AP21" s="190"/>
      <c r="AQ21" s="190"/>
      <c r="AR21" s="190"/>
    </row>
    <row r="22" spans="1:44" s="192" customFormat="1" ht="18" customHeight="1">
      <c r="A22" s="72" t="s">
        <v>65</v>
      </c>
      <c r="B22" s="200">
        <v>10.25</v>
      </c>
      <c r="C22" s="152" t="s">
        <v>36</v>
      </c>
      <c r="D22" s="67"/>
      <c r="E22" s="68">
        <f>D22*B22</f>
        <v>0</v>
      </c>
      <c r="F22" s="79"/>
      <c r="G22" s="82">
        <f t="shared" ref="G22:G27" si="1">F22*B22</f>
        <v>0</v>
      </c>
      <c r="H22" s="70">
        <f>+D22+F22</f>
        <v>0</v>
      </c>
      <c r="I22" s="70">
        <f>E22+G22</f>
        <v>0</v>
      </c>
      <c r="J22" s="83">
        <f>(K22)*I22</f>
        <v>0</v>
      </c>
      <c r="K22" s="201">
        <f>$K$12</f>
        <v>0</v>
      </c>
      <c r="L22" s="70">
        <f>I22+J22</f>
        <v>0</v>
      </c>
      <c r="M22" s="80"/>
      <c r="N22" s="164"/>
      <c r="O22" s="164"/>
      <c r="P22" s="164"/>
      <c r="Q22" s="164"/>
      <c r="R22" s="164"/>
      <c r="S22" s="164"/>
      <c r="T22" s="164"/>
      <c r="U22" s="164"/>
      <c r="V22" s="164"/>
      <c r="W22" s="164"/>
      <c r="X22" s="164"/>
      <c r="Y22" s="164"/>
      <c r="Z22" s="164"/>
      <c r="AA22" s="164"/>
      <c r="AB22" s="164"/>
      <c r="AC22" s="164"/>
      <c r="AD22" s="164"/>
      <c r="AE22" s="164"/>
      <c r="AF22" s="164"/>
      <c r="AG22" s="164"/>
      <c r="AH22" s="164"/>
      <c r="AI22" s="164"/>
      <c r="AJ22" s="164"/>
      <c r="AK22" s="164"/>
      <c r="AL22" s="164"/>
      <c r="AM22" s="164"/>
      <c r="AN22" s="164"/>
      <c r="AO22" s="164"/>
      <c r="AP22" s="164"/>
      <c r="AQ22" s="164"/>
      <c r="AR22" s="164"/>
    </row>
    <row r="23" spans="1:44" s="191" customFormat="1" ht="18" customHeight="1">
      <c r="A23" s="73" t="s">
        <v>327</v>
      </c>
      <c r="B23" s="74"/>
      <c r="C23" s="151"/>
      <c r="D23" s="232"/>
      <c r="E23" s="75"/>
      <c r="F23" s="232"/>
      <c r="G23" s="75"/>
      <c r="H23" s="75"/>
      <c r="I23" s="75"/>
      <c r="J23" s="76"/>
      <c r="K23" s="77"/>
      <c r="L23" s="75"/>
      <c r="M23" s="78"/>
      <c r="N23" s="190"/>
      <c r="O23" s="190"/>
      <c r="P23" s="190"/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0"/>
      <c r="AB23" s="190"/>
      <c r="AC23" s="190"/>
      <c r="AD23" s="190"/>
      <c r="AE23" s="190"/>
      <c r="AF23" s="190"/>
      <c r="AG23" s="190"/>
      <c r="AH23" s="190"/>
      <c r="AI23" s="190"/>
      <c r="AJ23" s="190"/>
      <c r="AK23" s="190"/>
      <c r="AL23" s="190"/>
      <c r="AM23" s="190"/>
      <c r="AN23" s="190"/>
      <c r="AO23" s="190"/>
      <c r="AP23" s="190"/>
      <c r="AQ23" s="190"/>
      <c r="AR23" s="190"/>
    </row>
    <row r="24" spans="1:44" s="192" customFormat="1" ht="18" customHeight="1">
      <c r="A24" s="202" t="s">
        <v>66</v>
      </c>
      <c r="B24" s="200">
        <v>28.75</v>
      </c>
      <c r="C24" s="152" t="s">
        <v>31</v>
      </c>
      <c r="D24" s="147"/>
      <c r="E24" s="68">
        <f>D24*B24</f>
        <v>0</v>
      </c>
      <c r="F24" s="146"/>
      <c r="G24" s="82">
        <f t="shared" si="1"/>
        <v>0</v>
      </c>
      <c r="H24" s="70">
        <f>+D24+F24</f>
        <v>0</v>
      </c>
      <c r="I24" s="70">
        <f>E24+G24</f>
        <v>0</v>
      </c>
      <c r="J24" s="83">
        <f>(K24)*I24</f>
        <v>0</v>
      </c>
      <c r="K24" s="201">
        <f>$K$12</f>
        <v>0</v>
      </c>
      <c r="L24" s="70">
        <f>I24+J24</f>
        <v>0</v>
      </c>
      <c r="M24" s="80"/>
      <c r="N24" s="164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4"/>
      <c r="AD24" s="164"/>
      <c r="AE24" s="164"/>
      <c r="AF24" s="164"/>
      <c r="AG24" s="164"/>
      <c r="AH24" s="164"/>
      <c r="AI24" s="164"/>
      <c r="AJ24" s="164"/>
      <c r="AK24" s="164"/>
      <c r="AL24" s="164"/>
      <c r="AM24" s="164"/>
      <c r="AN24" s="164"/>
      <c r="AO24" s="164"/>
      <c r="AP24" s="164"/>
      <c r="AQ24" s="164"/>
      <c r="AR24" s="164"/>
    </row>
    <row r="25" spans="1:44" s="191" customFormat="1" ht="18" customHeight="1">
      <c r="A25" s="62" t="s">
        <v>67</v>
      </c>
      <c r="B25" s="61"/>
      <c r="C25" s="150"/>
      <c r="D25" s="231"/>
      <c r="E25" s="63">
        <f>D25*B25</f>
        <v>0</v>
      </c>
      <c r="F25" s="231"/>
      <c r="G25" s="63">
        <f t="shared" si="1"/>
        <v>0</v>
      </c>
      <c r="H25" s="63">
        <f t="shared" ref="H25:H27" si="2">+D25+F25</f>
        <v>0</v>
      </c>
      <c r="I25" s="63">
        <f t="shared" ref="I25:I27" si="3">E25+G25</f>
        <v>0</v>
      </c>
      <c r="J25" s="64"/>
      <c r="K25" s="65"/>
      <c r="L25" s="63">
        <f t="shared" ref="L25:L27" si="4">I25+J25</f>
        <v>0</v>
      </c>
      <c r="M25" s="66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190"/>
      <c r="AA25" s="190"/>
      <c r="AB25" s="190"/>
      <c r="AC25" s="190"/>
      <c r="AD25" s="190"/>
      <c r="AE25" s="190"/>
      <c r="AF25" s="190"/>
      <c r="AG25" s="190"/>
      <c r="AH25" s="190"/>
      <c r="AI25" s="190"/>
      <c r="AJ25" s="190"/>
      <c r="AK25" s="190"/>
      <c r="AL25" s="190"/>
      <c r="AM25" s="190"/>
      <c r="AN25" s="190"/>
      <c r="AO25" s="190"/>
      <c r="AP25" s="190"/>
      <c r="AQ25" s="190"/>
      <c r="AR25" s="190"/>
    </row>
    <row r="26" spans="1:44" s="192" customFormat="1" ht="18" customHeight="1">
      <c r="A26" s="85" t="s">
        <v>113</v>
      </c>
      <c r="B26" s="200">
        <v>2.0299999999999998</v>
      </c>
      <c r="C26" s="153" t="s">
        <v>31</v>
      </c>
      <c r="D26" s="67"/>
      <c r="E26" s="68">
        <f>D26*B26</f>
        <v>0</v>
      </c>
      <c r="F26" s="79"/>
      <c r="G26" s="82">
        <f t="shared" si="1"/>
        <v>0</v>
      </c>
      <c r="H26" s="70">
        <f>+D26+F26</f>
        <v>0</v>
      </c>
      <c r="I26" s="70">
        <f>E26+G26</f>
        <v>0</v>
      </c>
      <c r="J26" s="83">
        <f>(K26)*I26</f>
        <v>0</v>
      </c>
      <c r="K26" s="201">
        <f>$K$12</f>
        <v>0</v>
      </c>
      <c r="L26" s="70">
        <f>I26+J26</f>
        <v>0</v>
      </c>
      <c r="M26" s="80"/>
      <c r="N26" s="164"/>
      <c r="O26" s="193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64"/>
      <c r="AD26" s="164"/>
      <c r="AE26" s="164"/>
      <c r="AF26" s="164"/>
      <c r="AG26" s="164"/>
      <c r="AH26" s="164"/>
      <c r="AI26" s="164"/>
      <c r="AJ26" s="164"/>
      <c r="AK26" s="164"/>
      <c r="AL26" s="164"/>
      <c r="AM26" s="164"/>
      <c r="AN26" s="164"/>
      <c r="AO26" s="164"/>
      <c r="AP26" s="164"/>
      <c r="AQ26" s="164"/>
      <c r="AR26" s="164"/>
    </row>
    <row r="27" spans="1:44" s="191" customFormat="1" ht="18" customHeight="1">
      <c r="A27" s="62" t="s">
        <v>76</v>
      </c>
      <c r="B27" s="61"/>
      <c r="C27" s="150"/>
      <c r="D27" s="231"/>
      <c r="E27" s="63">
        <f>D27*B27</f>
        <v>0</v>
      </c>
      <c r="F27" s="231"/>
      <c r="G27" s="63">
        <f t="shared" si="1"/>
        <v>0</v>
      </c>
      <c r="H27" s="63">
        <f t="shared" si="2"/>
        <v>0</v>
      </c>
      <c r="I27" s="63">
        <f t="shared" si="3"/>
        <v>0</v>
      </c>
      <c r="J27" s="64">
        <f t="shared" ref="J27" si="5">K27*I27</f>
        <v>0</v>
      </c>
      <c r="K27" s="65"/>
      <c r="L27" s="63">
        <f t="shared" si="4"/>
        <v>0</v>
      </c>
      <c r="M27" s="66"/>
      <c r="N27" s="190"/>
      <c r="O27" s="190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90"/>
      <c r="AC27" s="190"/>
      <c r="AD27" s="190"/>
      <c r="AE27" s="190"/>
      <c r="AF27" s="190"/>
      <c r="AG27" s="190"/>
      <c r="AH27" s="190"/>
      <c r="AI27" s="190"/>
      <c r="AJ27" s="190"/>
      <c r="AK27" s="190"/>
      <c r="AL27" s="190"/>
      <c r="AM27" s="190"/>
      <c r="AN27" s="190"/>
      <c r="AO27" s="190"/>
      <c r="AP27" s="190"/>
      <c r="AQ27" s="190"/>
      <c r="AR27" s="190"/>
    </row>
    <row r="28" spans="1:44" s="191" customFormat="1" ht="18" customHeight="1">
      <c r="A28" s="73" t="s">
        <v>77</v>
      </c>
      <c r="B28" s="74"/>
      <c r="C28" s="151"/>
      <c r="D28" s="232"/>
      <c r="E28" s="75"/>
      <c r="F28" s="232"/>
      <c r="G28" s="75"/>
      <c r="H28" s="75"/>
      <c r="I28" s="75"/>
      <c r="J28" s="76"/>
      <c r="K28" s="77"/>
      <c r="L28" s="75"/>
      <c r="M28" s="78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190"/>
      <c r="AD28" s="190"/>
      <c r="AE28" s="190"/>
      <c r="AF28" s="190"/>
      <c r="AG28" s="190"/>
      <c r="AH28" s="190"/>
      <c r="AI28" s="190"/>
      <c r="AJ28" s="190"/>
      <c r="AK28" s="190"/>
      <c r="AL28" s="190"/>
      <c r="AM28" s="190"/>
      <c r="AN28" s="190"/>
      <c r="AO28" s="190"/>
      <c r="AP28" s="190"/>
      <c r="AQ28" s="190"/>
      <c r="AR28" s="190"/>
    </row>
    <row r="29" spans="1:44" s="192" customFormat="1" ht="18" customHeight="1">
      <c r="A29" s="86" t="s">
        <v>114</v>
      </c>
      <c r="B29" s="87"/>
      <c r="C29" s="154"/>
      <c r="D29" s="88"/>
      <c r="E29" s="89"/>
      <c r="F29" s="88"/>
      <c r="G29" s="90"/>
      <c r="H29" s="90"/>
      <c r="I29" s="89"/>
      <c r="J29" s="91"/>
      <c r="K29" s="92"/>
      <c r="L29" s="89"/>
      <c r="M29" s="93"/>
      <c r="N29" s="164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  <c r="AB29" s="164"/>
      <c r="AC29" s="164"/>
      <c r="AD29" s="164"/>
      <c r="AE29" s="164"/>
      <c r="AF29" s="164"/>
      <c r="AG29" s="164"/>
      <c r="AH29" s="164"/>
      <c r="AI29" s="164"/>
      <c r="AJ29" s="164"/>
      <c r="AK29" s="164"/>
      <c r="AL29" s="164"/>
      <c r="AM29" s="164"/>
      <c r="AN29" s="164"/>
      <c r="AO29" s="164"/>
      <c r="AP29" s="164"/>
      <c r="AQ29" s="164"/>
      <c r="AR29" s="164"/>
    </row>
    <row r="30" spans="1:44" s="192" customFormat="1" ht="18" customHeight="1">
      <c r="A30" s="94" t="s">
        <v>85</v>
      </c>
      <c r="B30" s="87">
        <v>0.5</v>
      </c>
      <c r="C30" s="154" t="s">
        <v>115</v>
      </c>
      <c r="D30" s="67"/>
      <c r="E30" s="68">
        <f>D30*B30</f>
        <v>0</v>
      </c>
      <c r="F30" s="79"/>
      <c r="G30" s="82">
        <f t="shared" ref="G30" si="6">F30*B30</f>
        <v>0</v>
      </c>
      <c r="H30" s="70">
        <f>+D30+F30</f>
        <v>0</v>
      </c>
      <c r="I30" s="70">
        <f>E30+G30</f>
        <v>0</v>
      </c>
      <c r="J30" s="83">
        <f>(K30)*I30</f>
        <v>0</v>
      </c>
      <c r="K30" s="201">
        <f>$K$12</f>
        <v>0</v>
      </c>
      <c r="L30" s="70">
        <f>I30+J30</f>
        <v>0</v>
      </c>
      <c r="M30" s="93"/>
      <c r="N30" s="164"/>
      <c r="O30" s="164"/>
      <c r="P30" s="164"/>
      <c r="Q30" s="164"/>
      <c r="R30" s="164"/>
      <c r="S30" s="164"/>
      <c r="T30" s="164"/>
      <c r="U30" s="164"/>
      <c r="V30" s="164"/>
      <c r="W30" s="164"/>
      <c r="X30" s="164"/>
      <c r="Y30" s="164"/>
      <c r="Z30" s="164"/>
      <c r="AA30" s="164"/>
      <c r="AB30" s="164"/>
      <c r="AC30" s="164"/>
      <c r="AD30" s="164"/>
      <c r="AE30" s="164"/>
      <c r="AF30" s="164"/>
      <c r="AG30" s="164"/>
      <c r="AH30" s="164"/>
      <c r="AI30" s="164"/>
      <c r="AJ30" s="164"/>
      <c r="AK30" s="164"/>
      <c r="AL30" s="164"/>
      <c r="AM30" s="164"/>
      <c r="AN30" s="164"/>
      <c r="AO30" s="164"/>
      <c r="AP30" s="164"/>
      <c r="AQ30" s="164"/>
      <c r="AR30" s="164"/>
    </row>
    <row r="31" spans="1:44" s="191" customFormat="1" ht="18" customHeight="1">
      <c r="A31" s="73" t="s">
        <v>89</v>
      </c>
      <c r="B31" s="74"/>
      <c r="C31" s="151"/>
      <c r="D31" s="232"/>
      <c r="E31" s="75">
        <f t="shared" ref="E31:E33" si="7">D31*B31</f>
        <v>0</v>
      </c>
      <c r="F31" s="232"/>
      <c r="G31" s="75">
        <f t="shared" ref="G31:G34" si="8">F31*B31</f>
        <v>0</v>
      </c>
      <c r="H31" s="75">
        <f t="shared" ref="H31:H33" si="9">+D31+F31</f>
        <v>0</v>
      </c>
      <c r="I31" s="75">
        <f t="shared" ref="I31:I33" si="10">E31+G31</f>
        <v>0</v>
      </c>
      <c r="J31" s="76"/>
      <c r="K31" s="77"/>
      <c r="L31" s="75">
        <f t="shared" ref="L31:L33" si="11">I31+J31</f>
        <v>0</v>
      </c>
      <c r="M31" s="78"/>
      <c r="N31" s="190"/>
      <c r="O31" s="190"/>
      <c r="P31" s="190"/>
      <c r="Q31" s="190"/>
      <c r="R31" s="190"/>
      <c r="S31" s="190"/>
      <c r="T31" s="190"/>
      <c r="U31" s="190"/>
      <c r="V31" s="190"/>
      <c r="W31" s="190"/>
      <c r="X31" s="190"/>
      <c r="Y31" s="190"/>
      <c r="Z31" s="190"/>
      <c r="AA31" s="190"/>
      <c r="AB31" s="190"/>
      <c r="AC31" s="190"/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0"/>
      <c r="AO31" s="190"/>
      <c r="AP31" s="190"/>
      <c r="AQ31" s="190"/>
      <c r="AR31" s="190"/>
    </row>
    <row r="32" spans="1:44" s="192" customFormat="1" ht="18" customHeight="1">
      <c r="A32" s="202" t="s">
        <v>86</v>
      </c>
      <c r="B32" s="200">
        <f>19.5+6.37</f>
        <v>25.87</v>
      </c>
      <c r="C32" s="152" t="s">
        <v>75</v>
      </c>
      <c r="D32" s="88"/>
      <c r="E32" s="68">
        <f>D32*B32</f>
        <v>0</v>
      </c>
      <c r="F32" s="88"/>
      <c r="G32" s="82">
        <f t="shared" si="8"/>
        <v>0</v>
      </c>
      <c r="H32" s="70">
        <f>+D32+F32</f>
        <v>0</v>
      </c>
      <c r="I32" s="70">
        <f>E32+G32</f>
        <v>0</v>
      </c>
      <c r="J32" s="83">
        <f>(K32)*I32</f>
        <v>0</v>
      </c>
      <c r="K32" s="201">
        <f>$K$12</f>
        <v>0</v>
      </c>
      <c r="L32" s="70">
        <f>I32+J32</f>
        <v>0</v>
      </c>
      <c r="M32" s="80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  <c r="AC32" s="164"/>
      <c r="AD32" s="164"/>
      <c r="AE32" s="164"/>
      <c r="AF32" s="164"/>
      <c r="AG32" s="164"/>
      <c r="AH32" s="164"/>
      <c r="AI32" s="164"/>
      <c r="AJ32" s="164"/>
      <c r="AK32" s="164"/>
      <c r="AL32" s="164"/>
      <c r="AM32" s="164"/>
      <c r="AN32" s="164"/>
      <c r="AO32" s="164"/>
      <c r="AP32" s="164"/>
      <c r="AQ32" s="164"/>
      <c r="AR32" s="164"/>
    </row>
    <row r="33" spans="1:44" s="191" customFormat="1" ht="18" customHeight="1">
      <c r="A33" s="62" t="s">
        <v>90</v>
      </c>
      <c r="B33" s="61"/>
      <c r="C33" s="150"/>
      <c r="D33" s="231"/>
      <c r="E33" s="63">
        <f t="shared" si="7"/>
        <v>0</v>
      </c>
      <c r="F33" s="231"/>
      <c r="G33" s="63">
        <f t="shared" si="8"/>
        <v>0</v>
      </c>
      <c r="H33" s="63">
        <f t="shared" si="9"/>
        <v>0</v>
      </c>
      <c r="I33" s="63">
        <f t="shared" si="10"/>
        <v>0</v>
      </c>
      <c r="J33" s="64"/>
      <c r="K33" s="65"/>
      <c r="L33" s="63">
        <f t="shared" si="11"/>
        <v>0</v>
      </c>
      <c r="M33" s="66"/>
      <c r="N33" s="190"/>
      <c r="O33" s="190"/>
      <c r="P33" s="190"/>
      <c r="Q33" s="190"/>
      <c r="R33" s="190"/>
      <c r="S33" s="190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  <c r="AD33" s="190"/>
      <c r="AE33" s="190"/>
      <c r="AF33" s="190"/>
      <c r="AG33" s="190"/>
      <c r="AH33" s="190"/>
      <c r="AI33" s="190"/>
      <c r="AJ33" s="190"/>
      <c r="AK33" s="190"/>
      <c r="AL33" s="190"/>
      <c r="AM33" s="190"/>
      <c r="AN33" s="190"/>
      <c r="AO33" s="190"/>
      <c r="AP33" s="190"/>
      <c r="AQ33" s="190"/>
      <c r="AR33" s="190"/>
    </row>
    <row r="34" spans="1:44" s="192" customFormat="1" ht="18" customHeight="1">
      <c r="A34" s="202" t="s">
        <v>91</v>
      </c>
      <c r="B34" s="200">
        <v>74.08</v>
      </c>
      <c r="C34" s="152" t="s">
        <v>75</v>
      </c>
      <c r="D34" s="88"/>
      <c r="E34" s="68">
        <f>D34*B34</f>
        <v>0</v>
      </c>
      <c r="F34" s="88"/>
      <c r="G34" s="82">
        <f t="shared" si="8"/>
        <v>0</v>
      </c>
      <c r="H34" s="70">
        <f>+D34+F34</f>
        <v>0</v>
      </c>
      <c r="I34" s="70">
        <f>E34+G34</f>
        <v>0</v>
      </c>
      <c r="J34" s="83">
        <f>(K34)*I34</f>
        <v>0</v>
      </c>
      <c r="K34" s="201">
        <f>$K$12</f>
        <v>0</v>
      </c>
      <c r="L34" s="70">
        <f>I34+J34</f>
        <v>0</v>
      </c>
      <c r="M34" s="80"/>
      <c r="N34" s="193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  <c r="AC34" s="164"/>
      <c r="AD34" s="164"/>
      <c r="AE34" s="164"/>
      <c r="AF34" s="164"/>
      <c r="AG34" s="164"/>
      <c r="AH34" s="164"/>
      <c r="AI34" s="164"/>
      <c r="AJ34" s="164"/>
      <c r="AK34" s="164"/>
      <c r="AL34" s="164"/>
      <c r="AM34" s="164"/>
      <c r="AN34" s="164"/>
      <c r="AO34" s="164"/>
      <c r="AP34" s="164"/>
      <c r="AQ34" s="164"/>
      <c r="AR34" s="164"/>
    </row>
    <row r="35" spans="1:44" s="165" customFormat="1" ht="18" customHeight="1">
      <c r="A35" s="55" t="s">
        <v>62</v>
      </c>
      <c r="B35" s="56"/>
      <c r="C35" s="57"/>
      <c r="D35" s="230"/>
      <c r="E35" s="57"/>
      <c r="F35" s="230"/>
      <c r="G35" s="56"/>
      <c r="H35" s="56"/>
      <c r="I35" s="56"/>
      <c r="J35" s="58"/>
      <c r="K35" s="59"/>
      <c r="L35" s="59"/>
      <c r="M35" s="60">
        <f>SUM(L36:L54)</f>
        <v>0</v>
      </c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  <c r="AC35" s="164"/>
      <c r="AD35" s="164"/>
      <c r="AE35" s="164"/>
      <c r="AF35" s="164"/>
      <c r="AG35" s="164"/>
      <c r="AH35" s="164"/>
      <c r="AI35" s="164"/>
      <c r="AJ35" s="164"/>
      <c r="AK35" s="164"/>
      <c r="AL35" s="164"/>
      <c r="AM35" s="164"/>
      <c r="AN35" s="164"/>
      <c r="AO35" s="164"/>
      <c r="AP35" s="164"/>
      <c r="AQ35" s="164"/>
      <c r="AR35" s="164"/>
    </row>
    <row r="36" spans="1:44" s="191" customFormat="1" ht="18" customHeight="1">
      <c r="A36" s="62" t="s">
        <v>118</v>
      </c>
      <c r="B36" s="61"/>
      <c r="C36" s="150"/>
      <c r="D36" s="231"/>
      <c r="E36" s="63"/>
      <c r="F36" s="231"/>
      <c r="G36" s="63"/>
      <c r="H36" s="63"/>
      <c r="I36" s="63"/>
      <c r="J36" s="64"/>
      <c r="K36" s="65"/>
      <c r="L36" s="63"/>
      <c r="M36" s="66"/>
      <c r="N36" s="190"/>
      <c r="O36" s="190"/>
      <c r="P36" s="190"/>
      <c r="Q36" s="190"/>
      <c r="R36" s="190"/>
      <c r="S36" s="190"/>
      <c r="T36" s="190"/>
      <c r="U36" s="190"/>
      <c r="V36" s="190"/>
      <c r="W36" s="190"/>
      <c r="X36" s="190"/>
      <c r="Y36" s="190"/>
      <c r="Z36" s="190"/>
      <c r="AA36" s="190"/>
      <c r="AB36" s="190"/>
      <c r="AC36" s="190"/>
      <c r="AD36" s="190"/>
      <c r="AE36" s="190"/>
      <c r="AF36" s="190"/>
      <c r="AG36" s="190"/>
      <c r="AH36" s="190"/>
      <c r="AI36" s="190"/>
      <c r="AJ36" s="190"/>
      <c r="AK36" s="190"/>
      <c r="AL36" s="190"/>
      <c r="AM36" s="190"/>
      <c r="AN36" s="190"/>
      <c r="AO36" s="190"/>
      <c r="AP36" s="190"/>
      <c r="AQ36" s="190"/>
      <c r="AR36" s="190"/>
    </row>
    <row r="37" spans="1:44" s="165" customFormat="1" ht="18" customHeight="1">
      <c r="A37" s="139" t="s">
        <v>117</v>
      </c>
      <c r="B37" s="95"/>
      <c r="C37" s="155"/>
      <c r="D37" s="96"/>
      <c r="E37" s="97"/>
      <c r="F37" s="98"/>
      <c r="G37" s="99"/>
      <c r="H37" s="99"/>
      <c r="I37" s="97"/>
      <c r="J37" s="83">
        <f t="shared" ref="J37" si="12">I37*K37</f>
        <v>0</v>
      </c>
      <c r="K37" s="201"/>
      <c r="L37" s="97"/>
      <c r="M37" s="80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  <c r="AC37" s="164"/>
      <c r="AD37" s="164"/>
      <c r="AE37" s="164"/>
      <c r="AF37" s="164"/>
      <c r="AG37" s="164"/>
      <c r="AH37" s="164"/>
      <c r="AI37" s="164"/>
      <c r="AJ37" s="164"/>
      <c r="AK37" s="164"/>
      <c r="AL37" s="164"/>
      <c r="AM37" s="164"/>
      <c r="AN37" s="164"/>
      <c r="AO37" s="164"/>
      <c r="AP37" s="164"/>
      <c r="AQ37" s="164"/>
      <c r="AR37" s="164"/>
    </row>
    <row r="38" spans="1:44" s="165" customFormat="1" ht="18" customHeight="1">
      <c r="A38" s="140" t="s">
        <v>276</v>
      </c>
      <c r="B38" s="95">
        <v>1671.93</v>
      </c>
      <c r="C38" s="152" t="s">
        <v>275</v>
      </c>
      <c r="D38" s="96"/>
      <c r="E38" s="68">
        <f t="shared" ref="E38:E52" si="13">D38*B38</f>
        <v>0</v>
      </c>
      <c r="F38" s="98"/>
      <c r="G38" s="82">
        <f t="shared" ref="G38:G52" si="14">F38*B38</f>
        <v>0</v>
      </c>
      <c r="H38" s="70">
        <f t="shared" ref="H38:H52" si="15">+D38+F38</f>
        <v>0</v>
      </c>
      <c r="I38" s="70">
        <f t="shared" ref="I38:I52" si="16">E38+G38</f>
        <v>0</v>
      </c>
      <c r="J38" s="83">
        <f>(K38)*I38</f>
        <v>0</v>
      </c>
      <c r="K38" s="201">
        <f t="shared" ref="K38:K52" si="17">$K$12</f>
        <v>0</v>
      </c>
      <c r="L38" s="70">
        <f t="shared" ref="L38:L52" si="18">I38+J38</f>
        <v>0</v>
      </c>
      <c r="M38" s="80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  <c r="AC38" s="164"/>
      <c r="AD38" s="164"/>
      <c r="AE38" s="164"/>
      <c r="AF38" s="164"/>
      <c r="AG38" s="164"/>
      <c r="AH38" s="164"/>
      <c r="AI38" s="164"/>
      <c r="AJ38" s="164"/>
      <c r="AK38" s="164"/>
      <c r="AL38" s="164"/>
      <c r="AM38" s="164"/>
      <c r="AN38" s="164"/>
      <c r="AO38" s="164"/>
      <c r="AP38" s="164"/>
      <c r="AQ38" s="164"/>
      <c r="AR38" s="164"/>
    </row>
    <row r="39" spans="1:44" s="165" customFormat="1" ht="12">
      <c r="A39" s="166" t="s">
        <v>277</v>
      </c>
      <c r="B39" s="95">
        <v>422.89</v>
      </c>
      <c r="C39" s="152" t="s">
        <v>275</v>
      </c>
      <c r="D39" s="96"/>
      <c r="E39" s="68">
        <f t="shared" si="13"/>
        <v>0</v>
      </c>
      <c r="F39" s="98"/>
      <c r="G39" s="82">
        <f t="shared" si="14"/>
        <v>0</v>
      </c>
      <c r="H39" s="70">
        <f t="shared" si="15"/>
        <v>0</v>
      </c>
      <c r="I39" s="70">
        <f t="shared" si="16"/>
        <v>0</v>
      </c>
      <c r="J39" s="83">
        <f t="shared" ref="J39:J52" si="19">(K39)*I39</f>
        <v>0</v>
      </c>
      <c r="K39" s="201">
        <f t="shared" si="17"/>
        <v>0</v>
      </c>
      <c r="L39" s="70">
        <f t="shared" si="18"/>
        <v>0</v>
      </c>
      <c r="M39" s="80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64"/>
      <c r="AE39" s="164"/>
      <c r="AF39" s="164"/>
      <c r="AG39" s="164"/>
      <c r="AH39" s="164"/>
      <c r="AI39" s="164"/>
      <c r="AJ39" s="164"/>
      <c r="AK39" s="164"/>
      <c r="AL39" s="164"/>
      <c r="AM39" s="164"/>
      <c r="AN39" s="164"/>
      <c r="AO39" s="164"/>
      <c r="AP39" s="164"/>
      <c r="AQ39" s="164"/>
      <c r="AR39" s="164"/>
    </row>
    <row r="40" spans="1:44" s="165" customFormat="1" ht="18" customHeight="1">
      <c r="A40" s="140" t="s">
        <v>284</v>
      </c>
      <c r="B40" s="95">
        <v>162.59</v>
      </c>
      <c r="C40" s="152" t="s">
        <v>275</v>
      </c>
      <c r="D40" s="96"/>
      <c r="E40" s="68">
        <f t="shared" si="13"/>
        <v>0</v>
      </c>
      <c r="F40" s="98"/>
      <c r="G40" s="82">
        <f t="shared" si="14"/>
        <v>0</v>
      </c>
      <c r="H40" s="70">
        <f t="shared" si="15"/>
        <v>0</v>
      </c>
      <c r="I40" s="70">
        <f t="shared" si="16"/>
        <v>0</v>
      </c>
      <c r="J40" s="83">
        <f t="shared" si="19"/>
        <v>0</v>
      </c>
      <c r="K40" s="201">
        <f t="shared" si="17"/>
        <v>0</v>
      </c>
      <c r="L40" s="70">
        <f t="shared" si="18"/>
        <v>0</v>
      </c>
      <c r="M40" s="80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64"/>
      <c r="AE40" s="164"/>
      <c r="AF40" s="164"/>
      <c r="AG40" s="164"/>
      <c r="AH40" s="164"/>
      <c r="AI40" s="164"/>
      <c r="AJ40" s="164"/>
      <c r="AK40" s="164"/>
      <c r="AL40" s="164"/>
      <c r="AM40" s="164"/>
      <c r="AN40" s="164"/>
      <c r="AO40" s="164"/>
      <c r="AP40" s="164"/>
      <c r="AQ40" s="164"/>
      <c r="AR40" s="164"/>
    </row>
    <row r="41" spans="1:44" s="165" customFormat="1" ht="18" customHeight="1">
      <c r="A41" s="72" t="s">
        <v>278</v>
      </c>
      <c r="B41" s="95">
        <v>265.98</v>
      </c>
      <c r="C41" s="152" t="s">
        <v>275</v>
      </c>
      <c r="D41" s="96"/>
      <c r="E41" s="68">
        <f t="shared" si="13"/>
        <v>0</v>
      </c>
      <c r="F41" s="98"/>
      <c r="G41" s="82">
        <f t="shared" si="14"/>
        <v>0</v>
      </c>
      <c r="H41" s="70">
        <f t="shared" si="15"/>
        <v>0</v>
      </c>
      <c r="I41" s="70">
        <f t="shared" si="16"/>
        <v>0</v>
      </c>
      <c r="J41" s="83">
        <f t="shared" si="19"/>
        <v>0</v>
      </c>
      <c r="K41" s="201">
        <f t="shared" si="17"/>
        <v>0</v>
      </c>
      <c r="L41" s="70">
        <f t="shared" si="18"/>
        <v>0</v>
      </c>
      <c r="M41" s="80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64"/>
      <c r="AE41" s="164"/>
      <c r="AF41" s="164"/>
      <c r="AG41" s="164"/>
      <c r="AH41" s="164"/>
      <c r="AI41" s="164"/>
      <c r="AJ41" s="164"/>
      <c r="AK41" s="164"/>
      <c r="AL41" s="164"/>
      <c r="AM41" s="164"/>
      <c r="AN41" s="164"/>
      <c r="AO41" s="164"/>
      <c r="AP41" s="164"/>
      <c r="AQ41" s="164"/>
      <c r="AR41" s="164"/>
    </row>
    <row r="42" spans="1:44" s="195" customFormat="1" ht="18" customHeight="1">
      <c r="A42" s="203" t="s">
        <v>307</v>
      </c>
      <c r="B42" s="168">
        <v>195.67</v>
      </c>
      <c r="C42" s="169" t="s">
        <v>275</v>
      </c>
      <c r="D42" s="170"/>
      <c r="E42" s="68">
        <f t="shared" si="13"/>
        <v>0</v>
      </c>
      <c r="F42" s="171"/>
      <c r="G42" s="82">
        <f t="shared" si="14"/>
        <v>0</v>
      </c>
      <c r="H42" s="70">
        <f t="shared" si="15"/>
        <v>0</v>
      </c>
      <c r="I42" s="70">
        <f t="shared" si="16"/>
        <v>0</v>
      </c>
      <c r="J42" s="83">
        <f t="shared" si="19"/>
        <v>0</v>
      </c>
      <c r="K42" s="201">
        <f t="shared" si="17"/>
        <v>0</v>
      </c>
      <c r="L42" s="70">
        <f t="shared" si="18"/>
        <v>0</v>
      </c>
      <c r="M42" s="172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4"/>
      <c r="AE42" s="194"/>
      <c r="AF42" s="194"/>
      <c r="AG42" s="194"/>
      <c r="AH42" s="194"/>
      <c r="AI42" s="194"/>
      <c r="AJ42" s="194"/>
      <c r="AK42" s="194"/>
      <c r="AL42" s="194"/>
      <c r="AM42" s="194"/>
      <c r="AN42" s="194"/>
      <c r="AO42" s="194"/>
      <c r="AP42" s="194"/>
      <c r="AQ42" s="194"/>
      <c r="AR42" s="194"/>
    </row>
    <row r="43" spans="1:44" s="195" customFormat="1" ht="12">
      <c r="A43" s="203" t="s">
        <v>308</v>
      </c>
      <c r="B43" s="168">
        <v>50.28</v>
      </c>
      <c r="C43" s="169" t="s">
        <v>275</v>
      </c>
      <c r="D43" s="170"/>
      <c r="E43" s="68">
        <f t="shared" si="13"/>
        <v>0</v>
      </c>
      <c r="F43" s="171"/>
      <c r="G43" s="82">
        <f t="shared" si="14"/>
        <v>0</v>
      </c>
      <c r="H43" s="70">
        <f t="shared" si="15"/>
        <v>0</v>
      </c>
      <c r="I43" s="70">
        <f t="shared" si="16"/>
        <v>0</v>
      </c>
      <c r="J43" s="83">
        <f t="shared" si="19"/>
        <v>0</v>
      </c>
      <c r="K43" s="201">
        <f t="shared" si="17"/>
        <v>0</v>
      </c>
      <c r="L43" s="70">
        <f t="shared" si="18"/>
        <v>0</v>
      </c>
      <c r="M43" s="172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4"/>
      <c r="AE43" s="194"/>
      <c r="AF43" s="194"/>
      <c r="AG43" s="194"/>
      <c r="AH43" s="194"/>
      <c r="AI43" s="194"/>
      <c r="AJ43" s="194"/>
      <c r="AK43" s="194"/>
      <c r="AL43" s="194"/>
      <c r="AM43" s="194"/>
      <c r="AN43" s="194"/>
      <c r="AO43" s="194"/>
      <c r="AP43" s="194"/>
      <c r="AQ43" s="194"/>
      <c r="AR43" s="194"/>
    </row>
    <row r="44" spans="1:44" s="192" customFormat="1" ht="18" customHeight="1">
      <c r="A44" s="72" t="s">
        <v>285</v>
      </c>
      <c r="B44" s="200">
        <v>21.7</v>
      </c>
      <c r="C44" s="152" t="s">
        <v>275</v>
      </c>
      <c r="D44" s="96"/>
      <c r="E44" s="68">
        <f t="shared" si="13"/>
        <v>0</v>
      </c>
      <c r="F44" s="98"/>
      <c r="G44" s="82">
        <f t="shared" si="14"/>
        <v>0</v>
      </c>
      <c r="H44" s="70">
        <f t="shared" si="15"/>
        <v>0</v>
      </c>
      <c r="I44" s="70">
        <f t="shared" si="16"/>
        <v>0</v>
      </c>
      <c r="J44" s="83">
        <f t="shared" si="19"/>
        <v>0</v>
      </c>
      <c r="K44" s="201">
        <f t="shared" si="17"/>
        <v>0</v>
      </c>
      <c r="L44" s="70">
        <f t="shared" si="18"/>
        <v>0</v>
      </c>
      <c r="M44" s="80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164"/>
      <c r="AF44" s="164"/>
      <c r="AG44" s="164"/>
      <c r="AH44" s="164"/>
      <c r="AI44" s="164"/>
      <c r="AJ44" s="164"/>
      <c r="AK44" s="164"/>
      <c r="AL44" s="164"/>
      <c r="AM44" s="164"/>
      <c r="AN44" s="164"/>
      <c r="AO44" s="164"/>
      <c r="AP44" s="164"/>
      <c r="AQ44" s="164"/>
      <c r="AR44" s="164"/>
    </row>
    <row r="45" spans="1:44" s="192" customFormat="1" ht="18" customHeight="1">
      <c r="A45" s="203" t="s">
        <v>279</v>
      </c>
      <c r="B45" s="200">
        <v>21.2</v>
      </c>
      <c r="C45" s="152" t="s">
        <v>275</v>
      </c>
      <c r="D45" s="96"/>
      <c r="E45" s="68">
        <f t="shared" si="13"/>
        <v>0</v>
      </c>
      <c r="F45" s="98"/>
      <c r="G45" s="82">
        <f t="shared" si="14"/>
        <v>0</v>
      </c>
      <c r="H45" s="70">
        <f t="shared" si="15"/>
        <v>0</v>
      </c>
      <c r="I45" s="70">
        <f t="shared" si="16"/>
        <v>0</v>
      </c>
      <c r="J45" s="83">
        <f t="shared" si="19"/>
        <v>0</v>
      </c>
      <c r="K45" s="201">
        <f t="shared" si="17"/>
        <v>0</v>
      </c>
      <c r="L45" s="70">
        <f t="shared" si="18"/>
        <v>0</v>
      </c>
      <c r="M45" s="80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164"/>
      <c r="AF45" s="164"/>
      <c r="AG45" s="164"/>
      <c r="AH45" s="164"/>
      <c r="AI45" s="164"/>
      <c r="AJ45" s="164"/>
      <c r="AK45" s="164"/>
      <c r="AL45" s="164"/>
      <c r="AM45" s="164"/>
      <c r="AN45" s="164"/>
      <c r="AO45" s="164"/>
      <c r="AP45" s="164"/>
      <c r="AQ45" s="164"/>
      <c r="AR45" s="164"/>
    </row>
    <row r="46" spans="1:44" s="192" customFormat="1" ht="12">
      <c r="A46" s="203" t="s">
        <v>280</v>
      </c>
      <c r="B46" s="200">
        <v>175.91</v>
      </c>
      <c r="C46" s="152" t="s">
        <v>275</v>
      </c>
      <c r="D46" s="96"/>
      <c r="E46" s="68">
        <f t="shared" si="13"/>
        <v>0</v>
      </c>
      <c r="F46" s="98"/>
      <c r="G46" s="82">
        <f t="shared" si="14"/>
        <v>0</v>
      </c>
      <c r="H46" s="70">
        <f t="shared" si="15"/>
        <v>0</v>
      </c>
      <c r="I46" s="70">
        <f t="shared" si="16"/>
        <v>0</v>
      </c>
      <c r="J46" s="83">
        <f t="shared" si="19"/>
        <v>0</v>
      </c>
      <c r="K46" s="201">
        <f t="shared" si="17"/>
        <v>0</v>
      </c>
      <c r="L46" s="70">
        <f t="shared" si="18"/>
        <v>0</v>
      </c>
      <c r="M46" s="80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4"/>
      <c r="AE46" s="164"/>
      <c r="AF46" s="164"/>
      <c r="AG46" s="164"/>
      <c r="AH46" s="164"/>
      <c r="AI46" s="164"/>
      <c r="AJ46" s="164"/>
      <c r="AK46" s="164"/>
      <c r="AL46" s="164"/>
      <c r="AM46" s="164"/>
      <c r="AN46" s="164"/>
      <c r="AO46" s="164"/>
      <c r="AP46" s="164"/>
      <c r="AQ46" s="164"/>
      <c r="AR46" s="164"/>
    </row>
    <row r="47" spans="1:44" s="192" customFormat="1" ht="18" customHeight="1">
      <c r="A47" s="203" t="s">
        <v>281</v>
      </c>
      <c r="B47" s="200">
        <v>39.6</v>
      </c>
      <c r="C47" s="152" t="s">
        <v>275</v>
      </c>
      <c r="D47" s="96"/>
      <c r="E47" s="68">
        <f t="shared" si="13"/>
        <v>0</v>
      </c>
      <c r="F47" s="98"/>
      <c r="G47" s="82">
        <f t="shared" si="14"/>
        <v>0</v>
      </c>
      <c r="H47" s="70">
        <f t="shared" si="15"/>
        <v>0</v>
      </c>
      <c r="I47" s="70">
        <f t="shared" si="16"/>
        <v>0</v>
      </c>
      <c r="J47" s="83">
        <f t="shared" si="19"/>
        <v>0</v>
      </c>
      <c r="K47" s="201">
        <f t="shared" si="17"/>
        <v>0</v>
      </c>
      <c r="L47" s="70">
        <f t="shared" si="18"/>
        <v>0</v>
      </c>
      <c r="M47" s="80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4"/>
      <c r="AE47" s="164"/>
      <c r="AF47" s="164"/>
      <c r="AG47" s="164"/>
      <c r="AH47" s="164"/>
      <c r="AI47" s="164"/>
      <c r="AJ47" s="164"/>
      <c r="AK47" s="164"/>
      <c r="AL47" s="164"/>
      <c r="AM47" s="164"/>
      <c r="AN47" s="164"/>
      <c r="AO47" s="164"/>
      <c r="AP47" s="164"/>
      <c r="AQ47" s="164"/>
      <c r="AR47" s="164"/>
    </row>
    <row r="48" spans="1:44" s="192" customFormat="1" ht="18" customHeight="1">
      <c r="A48" s="203" t="s">
        <v>282</v>
      </c>
      <c r="B48" s="200">
        <v>29.23</v>
      </c>
      <c r="C48" s="152" t="s">
        <v>275</v>
      </c>
      <c r="D48" s="96"/>
      <c r="E48" s="68">
        <f t="shared" si="13"/>
        <v>0</v>
      </c>
      <c r="F48" s="98"/>
      <c r="G48" s="82">
        <f t="shared" si="14"/>
        <v>0</v>
      </c>
      <c r="H48" s="70">
        <f t="shared" si="15"/>
        <v>0</v>
      </c>
      <c r="I48" s="70">
        <f t="shared" si="16"/>
        <v>0</v>
      </c>
      <c r="J48" s="83">
        <f t="shared" si="19"/>
        <v>0</v>
      </c>
      <c r="K48" s="201">
        <f t="shared" si="17"/>
        <v>0</v>
      </c>
      <c r="L48" s="70">
        <f t="shared" si="18"/>
        <v>0</v>
      </c>
      <c r="M48" s="80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164"/>
      <c r="AF48" s="164"/>
      <c r="AG48" s="164"/>
      <c r="AH48" s="164"/>
      <c r="AI48" s="164"/>
      <c r="AJ48" s="164"/>
      <c r="AK48" s="164"/>
      <c r="AL48" s="164"/>
      <c r="AM48" s="164"/>
      <c r="AN48" s="164"/>
      <c r="AO48" s="164"/>
      <c r="AP48" s="164"/>
      <c r="AQ48" s="164"/>
      <c r="AR48" s="164"/>
    </row>
    <row r="49" spans="1:44" s="192" customFormat="1" ht="18" customHeight="1">
      <c r="A49" s="203" t="s">
        <v>283</v>
      </c>
      <c r="B49" s="200">
        <v>25.43</v>
      </c>
      <c r="C49" s="152" t="s">
        <v>275</v>
      </c>
      <c r="D49" s="96"/>
      <c r="E49" s="68">
        <f t="shared" si="13"/>
        <v>0</v>
      </c>
      <c r="F49" s="98"/>
      <c r="G49" s="82">
        <f t="shared" si="14"/>
        <v>0</v>
      </c>
      <c r="H49" s="70">
        <f t="shared" si="15"/>
        <v>0</v>
      </c>
      <c r="I49" s="70">
        <f t="shared" si="16"/>
        <v>0</v>
      </c>
      <c r="J49" s="83">
        <f t="shared" si="19"/>
        <v>0</v>
      </c>
      <c r="K49" s="201">
        <f t="shared" si="17"/>
        <v>0</v>
      </c>
      <c r="L49" s="70">
        <f t="shared" si="18"/>
        <v>0</v>
      </c>
      <c r="M49" s="80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4"/>
      <c r="AF49" s="164"/>
      <c r="AG49" s="164"/>
      <c r="AH49" s="164"/>
      <c r="AI49" s="164"/>
      <c r="AJ49" s="164"/>
      <c r="AK49" s="164"/>
      <c r="AL49" s="164"/>
      <c r="AM49" s="164"/>
      <c r="AN49" s="164"/>
      <c r="AO49" s="164"/>
      <c r="AP49" s="164"/>
      <c r="AQ49" s="164"/>
      <c r="AR49" s="164"/>
    </row>
    <row r="50" spans="1:44" s="192" customFormat="1" ht="18" customHeight="1">
      <c r="A50" s="203" t="s">
        <v>309</v>
      </c>
      <c r="B50" s="200">
        <v>234</v>
      </c>
      <c r="C50" s="152" t="s">
        <v>275</v>
      </c>
      <c r="D50" s="96"/>
      <c r="E50" s="68">
        <f t="shared" si="13"/>
        <v>0</v>
      </c>
      <c r="F50" s="98"/>
      <c r="G50" s="82">
        <f t="shared" si="14"/>
        <v>0</v>
      </c>
      <c r="H50" s="70">
        <f t="shared" si="15"/>
        <v>0</v>
      </c>
      <c r="I50" s="70">
        <f t="shared" si="16"/>
        <v>0</v>
      </c>
      <c r="J50" s="83">
        <f t="shared" si="19"/>
        <v>0</v>
      </c>
      <c r="K50" s="201">
        <f t="shared" si="17"/>
        <v>0</v>
      </c>
      <c r="L50" s="70">
        <f t="shared" si="18"/>
        <v>0</v>
      </c>
      <c r="M50" s="80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4"/>
      <c r="AF50" s="164"/>
      <c r="AG50" s="164"/>
      <c r="AH50" s="164"/>
      <c r="AI50" s="164"/>
      <c r="AJ50" s="164"/>
      <c r="AK50" s="164"/>
      <c r="AL50" s="164"/>
      <c r="AM50" s="164"/>
      <c r="AN50" s="164"/>
      <c r="AO50" s="164"/>
      <c r="AP50" s="164"/>
      <c r="AQ50" s="164"/>
      <c r="AR50" s="164"/>
    </row>
    <row r="51" spans="1:44" s="192" customFormat="1" ht="18" customHeight="1">
      <c r="A51" s="203" t="s">
        <v>310</v>
      </c>
      <c r="B51" s="200">
        <v>27.12</v>
      </c>
      <c r="C51" s="152" t="s">
        <v>275</v>
      </c>
      <c r="D51" s="96"/>
      <c r="E51" s="68">
        <f t="shared" si="13"/>
        <v>0</v>
      </c>
      <c r="F51" s="98"/>
      <c r="G51" s="82">
        <f t="shared" si="14"/>
        <v>0</v>
      </c>
      <c r="H51" s="70">
        <f t="shared" si="15"/>
        <v>0</v>
      </c>
      <c r="I51" s="70">
        <f t="shared" si="16"/>
        <v>0</v>
      </c>
      <c r="J51" s="83">
        <f t="shared" si="19"/>
        <v>0</v>
      </c>
      <c r="K51" s="201">
        <f t="shared" si="17"/>
        <v>0</v>
      </c>
      <c r="L51" s="70">
        <f t="shared" si="18"/>
        <v>0</v>
      </c>
      <c r="M51" s="80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4"/>
      <c r="AF51" s="164"/>
      <c r="AG51" s="164"/>
      <c r="AH51" s="164"/>
      <c r="AI51" s="164"/>
      <c r="AJ51" s="164"/>
      <c r="AK51" s="164"/>
      <c r="AL51" s="164"/>
      <c r="AM51" s="164"/>
      <c r="AN51" s="164"/>
      <c r="AO51" s="164"/>
      <c r="AP51" s="164"/>
      <c r="AQ51" s="164"/>
      <c r="AR51" s="164"/>
    </row>
    <row r="52" spans="1:44" s="192" customFormat="1" ht="18" customHeight="1">
      <c r="A52" s="203" t="s">
        <v>318</v>
      </c>
      <c r="B52" s="200">
        <v>1</v>
      </c>
      <c r="C52" s="152" t="s">
        <v>99</v>
      </c>
      <c r="D52" s="96"/>
      <c r="E52" s="68">
        <f t="shared" si="13"/>
        <v>0</v>
      </c>
      <c r="F52" s="98"/>
      <c r="G52" s="82">
        <f t="shared" si="14"/>
        <v>0</v>
      </c>
      <c r="H52" s="70">
        <f t="shared" si="15"/>
        <v>0</v>
      </c>
      <c r="I52" s="70">
        <f t="shared" si="16"/>
        <v>0</v>
      </c>
      <c r="J52" s="83">
        <f t="shared" si="19"/>
        <v>0</v>
      </c>
      <c r="K52" s="201">
        <f t="shared" si="17"/>
        <v>0</v>
      </c>
      <c r="L52" s="70">
        <f t="shared" si="18"/>
        <v>0</v>
      </c>
      <c r="M52" s="80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4"/>
      <c r="AF52" s="164"/>
      <c r="AG52" s="164"/>
      <c r="AH52" s="164"/>
      <c r="AI52" s="164"/>
      <c r="AJ52" s="164"/>
      <c r="AK52" s="164"/>
      <c r="AL52" s="164"/>
      <c r="AM52" s="164"/>
      <c r="AN52" s="164"/>
      <c r="AO52" s="164"/>
      <c r="AP52" s="164"/>
      <c r="AQ52" s="164"/>
      <c r="AR52" s="164"/>
    </row>
    <row r="53" spans="1:44" s="191" customFormat="1" ht="18" customHeight="1">
      <c r="A53" s="62" t="s">
        <v>92</v>
      </c>
      <c r="B53" s="61"/>
      <c r="C53" s="150"/>
      <c r="D53" s="231"/>
      <c r="E53" s="63"/>
      <c r="F53" s="231"/>
      <c r="G53" s="63"/>
      <c r="H53" s="63"/>
      <c r="I53" s="63"/>
      <c r="J53" s="63"/>
      <c r="K53" s="65"/>
      <c r="L53" s="63"/>
      <c r="M53" s="66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0"/>
      <c r="AE53" s="190"/>
      <c r="AF53" s="190"/>
      <c r="AG53" s="190"/>
      <c r="AH53" s="190"/>
      <c r="AI53" s="190"/>
      <c r="AJ53" s="190"/>
      <c r="AK53" s="190"/>
      <c r="AL53" s="190"/>
      <c r="AM53" s="190"/>
      <c r="AN53" s="190"/>
      <c r="AO53" s="190"/>
      <c r="AP53" s="190"/>
      <c r="AQ53" s="190"/>
      <c r="AR53" s="190"/>
    </row>
    <row r="54" spans="1:44" s="192" customFormat="1" ht="18" customHeight="1">
      <c r="A54" s="72" t="s">
        <v>93</v>
      </c>
      <c r="B54" s="204">
        <v>16</v>
      </c>
      <c r="C54" s="152" t="s">
        <v>99</v>
      </c>
      <c r="D54" s="141"/>
      <c r="E54" s="68">
        <f>D54*B54</f>
        <v>0</v>
      </c>
      <c r="F54" s="88"/>
      <c r="G54" s="82">
        <f t="shared" ref="G54" si="20">F54*B54</f>
        <v>0</v>
      </c>
      <c r="H54" s="70">
        <f>+D54+F54</f>
        <v>0</v>
      </c>
      <c r="I54" s="70">
        <f>E54+G54</f>
        <v>0</v>
      </c>
      <c r="J54" s="83">
        <f>(K54)*I54</f>
        <v>0</v>
      </c>
      <c r="K54" s="201">
        <f>$K$12</f>
        <v>0</v>
      </c>
      <c r="L54" s="70">
        <f>I54+J54</f>
        <v>0</v>
      </c>
      <c r="M54" s="80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4"/>
      <c r="AE54" s="164"/>
      <c r="AF54" s="164"/>
      <c r="AG54" s="164"/>
      <c r="AH54" s="164"/>
      <c r="AI54" s="164"/>
      <c r="AJ54" s="164"/>
      <c r="AK54" s="164"/>
      <c r="AL54" s="164"/>
      <c r="AM54" s="164"/>
      <c r="AN54" s="164"/>
      <c r="AO54" s="164"/>
      <c r="AP54" s="164"/>
      <c r="AQ54" s="164"/>
      <c r="AR54" s="164"/>
    </row>
    <row r="55" spans="1:44" s="165" customFormat="1" ht="18" customHeight="1">
      <c r="A55" s="55" t="s">
        <v>119</v>
      </c>
      <c r="B55" s="56"/>
      <c r="C55" s="57"/>
      <c r="D55" s="230"/>
      <c r="E55" s="57"/>
      <c r="F55" s="230"/>
      <c r="G55" s="56"/>
      <c r="H55" s="56"/>
      <c r="I55" s="56"/>
      <c r="J55" s="56"/>
      <c r="K55" s="59"/>
      <c r="L55" s="59"/>
      <c r="M55" s="60">
        <f>SUM(L56:L61)</f>
        <v>0</v>
      </c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4"/>
      <c r="AE55" s="164"/>
      <c r="AF55" s="164"/>
      <c r="AG55" s="164"/>
      <c r="AH55" s="164"/>
      <c r="AI55" s="164"/>
      <c r="AJ55" s="164"/>
      <c r="AK55" s="164"/>
      <c r="AL55" s="164"/>
      <c r="AM55" s="164"/>
      <c r="AN55" s="164"/>
      <c r="AO55" s="164"/>
      <c r="AP55" s="164"/>
      <c r="AQ55" s="164"/>
      <c r="AR55" s="164"/>
    </row>
    <row r="56" spans="1:44" s="165" customFormat="1" ht="18" customHeight="1">
      <c r="A56" s="143" t="s">
        <v>78</v>
      </c>
      <c r="B56" s="100"/>
      <c r="C56" s="153"/>
      <c r="D56" s="69"/>
      <c r="E56" s="81"/>
      <c r="F56" s="69"/>
      <c r="G56" s="82"/>
      <c r="H56" s="82"/>
      <c r="I56" s="81"/>
      <c r="J56" s="83"/>
      <c r="K56" s="201"/>
      <c r="L56" s="81"/>
      <c r="M56" s="80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  <c r="AC56" s="164"/>
      <c r="AD56" s="164"/>
      <c r="AE56" s="164"/>
      <c r="AF56" s="164"/>
      <c r="AG56" s="164"/>
      <c r="AH56" s="164"/>
      <c r="AI56" s="164"/>
      <c r="AJ56" s="164"/>
      <c r="AK56" s="164"/>
      <c r="AL56" s="164"/>
      <c r="AM56" s="164"/>
      <c r="AN56" s="164"/>
      <c r="AO56" s="164"/>
      <c r="AP56" s="164"/>
      <c r="AQ56" s="164"/>
      <c r="AR56" s="164"/>
    </row>
    <row r="57" spans="1:44" s="165" customFormat="1" ht="18" customHeight="1">
      <c r="A57" s="143" t="s">
        <v>79</v>
      </c>
      <c r="B57" s="100"/>
      <c r="C57" s="153"/>
      <c r="D57" s="69"/>
      <c r="E57" s="81"/>
      <c r="F57" s="69"/>
      <c r="G57" s="82"/>
      <c r="H57" s="82"/>
      <c r="I57" s="81"/>
      <c r="J57" s="83"/>
      <c r="K57" s="201"/>
      <c r="L57" s="81"/>
      <c r="M57" s="80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4"/>
      <c r="AE57" s="164"/>
      <c r="AF57" s="164"/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164"/>
      <c r="AR57" s="164"/>
    </row>
    <row r="58" spans="1:44" s="165" customFormat="1" ht="18" customHeight="1">
      <c r="A58" s="85" t="s">
        <v>80</v>
      </c>
      <c r="B58" s="101">
        <v>6.78</v>
      </c>
      <c r="C58" s="153" t="s">
        <v>31</v>
      </c>
      <c r="D58" s="67"/>
      <c r="E58" s="68">
        <f>D58*B58</f>
        <v>0</v>
      </c>
      <c r="F58" s="142"/>
      <c r="G58" s="82">
        <f t="shared" ref="G58" si="21">F58*B58</f>
        <v>0</v>
      </c>
      <c r="H58" s="70">
        <f>+D58+F58</f>
        <v>0</v>
      </c>
      <c r="I58" s="70">
        <f>E58+G58</f>
        <v>0</v>
      </c>
      <c r="J58" s="83">
        <f>(K58)*I58</f>
        <v>0</v>
      </c>
      <c r="K58" s="201">
        <f>$K$12</f>
        <v>0</v>
      </c>
      <c r="L58" s="70">
        <f>I58+J58</f>
        <v>0</v>
      </c>
      <c r="M58" s="80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4"/>
      <c r="AE58" s="164"/>
      <c r="AF58" s="164"/>
      <c r="AG58" s="164"/>
      <c r="AH58" s="164"/>
      <c r="AI58" s="164"/>
      <c r="AJ58" s="164"/>
      <c r="AK58" s="164"/>
      <c r="AL58" s="164"/>
      <c r="AM58" s="164"/>
      <c r="AN58" s="164"/>
      <c r="AO58" s="164"/>
      <c r="AP58" s="164"/>
      <c r="AQ58" s="164"/>
      <c r="AR58" s="164"/>
    </row>
    <row r="59" spans="1:44" s="165" customFormat="1" ht="18" customHeight="1">
      <c r="A59" s="143" t="s">
        <v>81</v>
      </c>
      <c r="B59" s="101"/>
      <c r="C59" s="153"/>
      <c r="D59" s="69"/>
      <c r="E59" s="81"/>
      <c r="F59" s="69"/>
      <c r="G59" s="82"/>
      <c r="H59" s="82"/>
      <c r="I59" s="81"/>
      <c r="J59" s="83"/>
      <c r="K59" s="201"/>
      <c r="L59" s="81"/>
      <c r="M59" s="80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4"/>
      <c r="AE59" s="164"/>
      <c r="AF59" s="164"/>
      <c r="AG59" s="164"/>
      <c r="AH59" s="164"/>
      <c r="AI59" s="164"/>
      <c r="AJ59" s="164"/>
      <c r="AK59" s="164"/>
      <c r="AL59" s="164"/>
      <c r="AM59" s="164"/>
      <c r="AN59" s="164"/>
      <c r="AO59" s="164"/>
      <c r="AP59" s="164"/>
      <c r="AQ59" s="164"/>
      <c r="AR59" s="164"/>
    </row>
    <row r="60" spans="1:44" s="165" customFormat="1" ht="18" customHeight="1">
      <c r="A60" s="143" t="s">
        <v>82</v>
      </c>
      <c r="B60" s="101"/>
      <c r="C60" s="153"/>
      <c r="D60" s="69"/>
      <c r="E60" s="81"/>
      <c r="F60" s="69"/>
      <c r="G60" s="82"/>
      <c r="H60" s="82"/>
      <c r="I60" s="81"/>
      <c r="J60" s="83"/>
      <c r="K60" s="201"/>
      <c r="L60" s="81"/>
      <c r="M60" s="80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4"/>
      <c r="AE60" s="164"/>
      <c r="AF60" s="164"/>
      <c r="AG60" s="164"/>
      <c r="AH60" s="164"/>
      <c r="AI60" s="164"/>
      <c r="AJ60" s="164"/>
      <c r="AK60" s="164"/>
      <c r="AL60" s="164"/>
      <c r="AM60" s="164"/>
      <c r="AN60" s="164"/>
      <c r="AO60" s="164"/>
      <c r="AP60" s="164"/>
      <c r="AQ60" s="164"/>
      <c r="AR60" s="164"/>
    </row>
    <row r="61" spans="1:44" s="165" customFormat="1" ht="18" customHeight="1">
      <c r="A61" s="85" t="s">
        <v>39</v>
      </c>
      <c r="B61" s="101">
        <v>8.36</v>
      </c>
      <c r="C61" s="153" t="s">
        <v>31</v>
      </c>
      <c r="D61" s="146"/>
      <c r="E61" s="68">
        <f>D61*B61</f>
        <v>0</v>
      </c>
      <c r="F61" s="142"/>
      <c r="G61" s="82">
        <f t="shared" ref="G61" si="22">F61*B61</f>
        <v>0</v>
      </c>
      <c r="H61" s="70">
        <f>+D61+F61</f>
        <v>0</v>
      </c>
      <c r="I61" s="70">
        <f>E61+G61</f>
        <v>0</v>
      </c>
      <c r="J61" s="83">
        <f>(K61)*I61</f>
        <v>0</v>
      </c>
      <c r="K61" s="201">
        <f>$K$12</f>
        <v>0</v>
      </c>
      <c r="L61" s="70">
        <f>I61+J61</f>
        <v>0</v>
      </c>
      <c r="M61" s="80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4"/>
      <c r="AE61" s="164"/>
      <c r="AF61" s="164"/>
      <c r="AG61" s="164"/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</row>
    <row r="62" spans="1:44" s="165" customFormat="1" ht="18" customHeight="1">
      <c r="A62" s="55" t="s">
        <v>40</v>
      </c>
      <c r="B62" s="56"/>
      <c r="C62" s="57"/>
      <c r="D62" s="230"/>
      <c r="E62" s="57"/>
      <c r="F62" s="230"/>
      <c r="G62" s="56"/>
      <c r="H62" s="56"/>
      <c r="I62" s="56"/>
      <c r="J62" s="56"/>
      <c r="K62" s="59"/>
      <c r="L62" s="59"/>
      <c r="M62" s="60">
        <f>SUM(L63:L80)</f>
        <v>0</v>
      </c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4"/>
      <c r="AE62" s="164"/>
      <c r="AF62" s="164"/>
      <c r="AG62" s="164"/>
      <c r="AH62" s="164"/>
      <c r="AI62" s="164"/>
      <c r="AJ62" s="164"/>
      <c r="AK62" s="164"/>
      <c r="AL62" s="164"/>
      <c r="AM62" s="164"/>
      <c r="AN62" s="164"/>
      <c r="AO62" s="164"/>
      <c r="AP62" s="164"/>
      <c r="AQ62" s="164"/>
      <c r="AR62" s="164"/>
    </row>
    <row r="63" spans="1:44" s="165" customFormat="1" ht="18" customHeight="1">
      <c r="A63" s="144" t="s">
        <v>94</v>
      </c>
      <c r="B63" s="102"/>
      <c r="C63" s="156"/>
      <c r="D63" s="103"/>
      <c r="E63" s="104"/>
      <c r="F63" s="103"/>
      <c r="G63" s="105"/>
      <c r="H63" s="105"/>
      <c r="I63" s="104"/>
      <c r="J63" s="104"/>
      <c r="K63" s="106"/>
      <c r="L63" s="104"/>
      <c r="M63" s="107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4"/>
      <c r="AE63" s="164"/>
      <c r="AF63" s="164"/>
      <c r="AG63" s="164"/>
      <c r="AH63" s="164"/>
      <c r="AI63" s="164"/>
      <c r="AJ63" s="164"/>
      <c r="AK63" s="164"/>
      <c r="AL63" s="164"/>
      <c r="AM63" s="164"/>
      <c r="AN63" s="164"/>
      <c r="AO63" s="164"/>
      <c r="AP63" s="164"/>
      <c r="AQ63" s="164"/>
      <c r="AR63" s="164"/>
    </row>
    <row r="64" spans="1:44" s="165" customFormat="1" ht="18" customHeight="1">
      <c r="A64" s="143" t="s">
        <v>95</v>
      </c>
      <c r="B64" s="101"/>
      <c r="C64" s="153"/>
      <c r="D64" s="69"/>
      <c r="E64" s="81"/>
      <c r="F64" s="69"/>
      <c r="G64" s="82"/>
      <c r="H64" s="82"/>
      <c r="I64" s="81"/>
      <c r="J64" s="83"/>
      <c r="K64" s="201"/>
      <c r="L64" s="81"/>
      <c r="M64" s="80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4"/>
      <c r="AE64" s="164"/>
      <c r="AF64" s="164"/>
      <c r="AG64" s="164"/>
      <c r="AH64" s="164"/>
      <c r="AI64" s="164"/>
      <c r="AJ64" s="164"/>
      <c r="AK64" s="164"/>
      <c r="AL64" s="164"/>
      <c r="AM64" s="164"/>
      <c r="AN64" s="164"/>
      <c r="AO64" s="164"/>
      <c r="AP64" s="164"/>
      <c r="AQ64" s="164"/>
      <c r="AR64" s="164"/>
    </row>
    <row r="65" spans="1:44" s="165" customFormat="1" ht="18" customHeight="1">
      <c r="A65" s="85" t="s">
        <v>329</v>
      </c>
      <c r="B65" s="101">
        <v>2</v>
      </c>
      <c r="C65" s="153" t="s">
        <v>98</v>
      </c>
      <c r="D65" s="141"/>
      <c r="E65" s="68">
        <f>D65*B65</f>
        <v>0</v>
      </c>
      <c r="F65" s="148"/>
      <c r="G65" s="82">
        <f t="shared" ref="G65" si="23">F65*B65</f>
        <v>0</v>
      </c>
      <c r="H65" s="70">
        <f>+D65+F65</f>
        <v>0</v>
      </c>
      <c r="I65" s="70">
        <f>E65+G65</f>
        <v>0</v>
      </c>
      <c r="J65" s="83">
        <f>(K65)*I65</f>
        <v>0</v>
      </c>
      <c r="K65" s="201">
        <f>$K$12</f>
        <v>0</v>
      </c>
      <c r="L65" s="70">
        <f>I65+J65</f>
        <v>0</v>
      </c>
      <c r="M65" s="80"/>
      <c r="N65" s="164"/>
      <c r="O65" s="164"/>
      <c r="P65" s="164"/>
      <c r="Q65" s="164"/>
      <c r="R65" s="164"/>
      <c r="S65" s="164"/>
      <c r="T65" s="164"/>
      <c r="U65" s="164"/>
      <c r="V65" s="164"/>
      <c r="W65" s="164"/>
      <c r="X65" s="164"/>
      <c r="Y65" s="164"/>
      <c r="Z65" s="164"/>
      <c r="AA65" s="164"/>
      <c r="AB65" s="164"/>
      <c r="AC65" s="164"/>
      <c r="AD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</row>
    <row r="66" spans="1:44" s="165" customFormat="1" ht="18" customHeight="1">
      <c r="A66" s="143" t="s">
        <v>100</v>
      </c>
      <c r="B66" s="101"/>
      <c r="C66" s="153"/>
      <c r="D66" s="69"/>
      <c r="E66" s="81"/>
      <c r="F66" s="69"/>
      <c r="G66" s="82"/>
      <c r="H66" s="82"/>
      <c r="I66" s="81"/>
      <c r="J66" s="83"/>
      <c r="K66" s="201"/>
      <c r="L66" s="81"/>
      <c r="M66" s="80"/>
      <c r="N66" s="164"/>
      <c r="O66" s="164"/>
      <c r="P66" s="164"/>
      <c r="Q66" s="164"/>
      <c r="R66" s="164"/>
      <c r="S66" s="164"/>
      <c r="T66" s="164"/>
      <c r="U66" s="164"/>
      <c r="V66" s="164"/>
      <c r="W66" s="164"/>
      <c r="X66" s="164"/>
      <c r="Y66" s="164"/>
      <c r="Z66" s="164"/>
      <c r="AA66" s="164"/>
      <c r="AB66" s="164"/>
      <c r="AC66" s="164"/>
      <c r="AD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</row>
    <row r="67" spans="1:44" s="165" customFormat="1" ht="18" customHeight="1">
      <c r="A67" s="85" t="s">
        <v>330</v>
      </c>
      <c r="B67" s="101">
        <v>2</v>
      </c>
      <c r="C67" s="153" t="s">
        <v>98</v>
      </c>
      <c r="D67" s="141"/>
      <c r="E67" s="68">
        <f>D67*B67</f>
        <v>0</v>
      </c>
      <c r="F67" s="148"/>
      <c r="G67" s="82">
        <f t="shared" ref="G67" si="24">F67*B67</f>
        <v>0</v>
      </c>
      <c r="H67" s="70">
        <f>+D67+F67</f>
        <v>0</v>
      </c>
      <c r="I67" s="70">
        <f>E67+G67</f>
        <v>0</v>
      </c>
      <c r="J67" s="83">
        <f>(K67)*I67</f>
        <v>0</v>
      </c>
      <c r="K67" s="201">
        <f>$K$12</f>
        <v>0</v>
      </c>
      <c r="L67" s="70">
        <f>I67+J67</f>
        <v>0</v>
      </c>
      <c r="M67" s="80"/>
      <c r="N67" s="164"/>
      <c r="O67" s="164"/>
      <c r="P67" s="164"/>
      <c r="Q67" s="164"/>
      <c r="R67" s="164"/>
      <c r="S67" s="164"/>
      <c r="T67" s="164"/>
      <c r="U67" s="164"/>
      <c r="V67" s="164"/>
      <c r="W67" s="164"/>
      <c r="X67" s="164"/>
      <c r="Y67" s="164"/>
      <c r="Z67" s="164"/>
      <c r="AA67" s="164"/>
      <c r="AB67" s="164"/>
      <c r="AC67" s="164"/>
      <c r="AD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</row>
    <row r="68" spans="1:44" s="165" customFormat="1" ht="18" customHeight="1">
      <c r="A68" s="144" t="s">
        <v>96</v>
      </c>
      <c r="B68" s="102"/>
      <c r="C68" s="156"/>
      <c r="D68" s="103"/>
      <c r="E68" s="104"/>
      <c r="F68" s="103"/>
      <c r="G68" s="105"/>
      <c r="H68" s="105"/>
      <c r="I68" s="104"/>
      <c r="J68" s="104"/>
      <c r="K68" s="106"/>
      <c r="L68" s="104"/>
      <c r="M68" s="107"/>
      <c r="N68" s="164"/>
      <c r="O68" s="164"/>
      <c r="P68" s="164"/>
      <c r="Q68" s="164"/>
      <c r="R68" s="164"/>
      <c r="S68" s="164"/>
      <c r="T68" s="164"/>
      <c r="U68" s="164"/>
      <c r="V68" s="164"/>
      <c r="W68" s="164"/>
      <c r="X68" s="164"/>
      <c r="Y68" s="164"/>
      <c r="Z68" s="164"/>
      <c r="AA68" s="164"/>
      <c r="AB68" s="164"/>
      <c r="AC68" s="164"/>
      <c r="AD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</row>
    <row r="69" spans="1:44" s="165" customFormat="1" ht="18" customHeight="1">
      <c r="A69" s="143" t="s">
        <v>97</v>
      </c>
      <c r="B69" s="101"/>
      <c r="C69" s="153"/>
      <c r="D69" s="69"/>
      <c r="E69" s="81"/>
      <c r="F69" s="69"/>
      <c r="G69" s="82"/>
      <c r="H69" s="82"/>
      <c r="I69" s="81"/>
      <c r="J69" s="83"/>
      <c r="K69" s="201"/>
      <c r="L69" s="81"/>
      <c r="M69" s="80"/>
      <c r="N69" s="164"/>
      <c r="O69" s="164"/>
      <c r="P69" s="164"/>
      <c r="Q69" s="164"/>
      <c r="R69" s="164"/>
      <c r="S69" s="164"/>
      <c r="T69" s="164"/>
      <c r="U69" s="164"/>
      <c r="V69" s="164"/>
      <c r="W69" s="164"/>
      <c r="X69" s="164"/>
      <c r="Y69" s="164"/>
      <c r="Z69" s="164"/>
      <c r="AA69" s="164"/>
      <c r="AB69" s="164"/>
      <c r="AC69" s="164"/>
      <c r="AD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</row>
    <row r="70" spans="1:44" s="165" customFormat="1" ht="18" customHeight="1">
      <c r="A70" s="143" t="s">
        <v>120</v>
      </c>
      <c r="B70" s="101"/>
      <c r="C70" s="153"/>
      <c r="D70" s="69"/>
      <c r="E70" s="108"/>
      <c r="F70" s="69"/>
      <c r="G70" s="82"/>
      <c r="H70" s="82"/>
      <c r="I70" s="81"/>
      <c r="J70" s="83"/>
      <c r="K70" s="201"/>
      <c r="L70" s="81"/>
      <c r="M70" s="80"/>
      <c r="N70" s="164"/>
      <c r="O70" s="164"/>
      <c r="P70" s="164"/>
      <c r="Q70" s="164"/>
      <c r="R70" s="164"/>
      <c r="S70" s="164"/>
      <c r="T70" s="164"/>
      <c r="U70" s="164"/>
      <c r="V70" s="164"/>
      <c r="W70" s="164"/>
      <c r="X70" s="164"/>
      <c r="Y70" s="164"/>
      <c r="Z70" s="164"/>
      <c r="AA70" s="164"/>
      <c r="AB70" s="164"/>
      <c r="AC70" s="164"/>
      <c r="AD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</row>
    <row r="71" spans="1:44" s="165" customFormat="1" ht="18" customHeight="1">
      <c r="A71" s="85" t="s">
        <v>331</v>
      </c>
      <c r="B71" s="101">
        <v>3.69</v>
      </c>
      <c r="C71" s="81" t="s">
        <v>75</v>
      </c>
      <c r="D71" s="141"/>
      <c r="E71" s="68">
        <f>D71*B71</f>
        <v>0</v>
      </c>
      <c r="F71" s="148"/>
      <c r="G71" s="82">
        <f t="shared" ref="G71" si="25">F71*B71</f>
        <v>0</v>
      </c>
      <c r="H71" s="70">
        <f>+D71+F71</f>
        <v>0</v>
      </c>
      <c r="I71" s="70">
        <f>E71+G71</f>
        <v>0</v>
      </c>
      <c r="J71" s="83">
        <f>(K71)*I71</f>
        <v>0</v>
      </c>
      <c r="K71" s="201">
        <f>$K$12</f>
        <v>0</v>
      </c>
      <c r="L71" s="70">
        <f>I71+J71</f>
        <v>0</v>
      </c>
      <c r="M71" s="80"/>
      <c r="N71" s="164"/>
      <c r="O71" s="164"/>
      <c r="P71" s="164"/>
      <c r="Q71" s="164"/>
      <c r="R71" s="164"/>
      <c r="S71" s="164"/>
      <c r="T71" s="164"/>
      <c r="U71" s="164"/>
      <c r="V71" s="164"/>
      <c r="W71" s="164"/>
      <c r="X71" s="164"/>
      <c r="Y71" s="164"/>
      <c r="Z71" s="164"/>
      <c r="AA71" s="164"/>
      <c r="AB71" s="164"/>
      <c r="AC71" s="164"/>
      <c r="AD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</row>
    <row r="72" spans="1:44" s="165" customFormat="1" ht="18" customHeight="1">
      <c r="A72" s="143" t="s">
        <v>121</v>
      </c>
      <c r="B72" s="101"/>
      <c r="C72" s="153"/>
      <c r="D72" s="69"/>
      <c r="E72" s="108"/>
      <c r="F72" s="69"/>
      <c r="G72" s="82"/>
      <c r="H72" s="82"/>
      <c r="I72" s="81"/>
      <c r="J72" s="83"/>
      <c r="K72" s="201"/>
      <c r="L72" s="81"/>
      <c r="M72" s="80"/>
      <c r="N72" s="164"/>
      <c r="O72" s="164"/>
      <c r="P72" s="164"/>
      <c r="Q72" s="164"/>
      <c r="R72" s="164"/>
      <c r="S72" s="164"/>
      <c r="T72" s="164"/>
      <c r="U72" s="164"/>
      <c r="V72" s="164"/>
      <c r="W72" s="164"/>
      <c r="X72" s="164"/>
      <c r="Y72" s="164"/>
      <c r="Z72" s="164"/>
      <c r="AA72" s="164"/>
      <c r="AB72" s="164"/>
      <c r="AC72" s="164"/>
      <c r="AD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</row>
    <row r="73" spans="1:44" s="165" customFormat="1" ht="18" customHeight="1">
      <c r="A73" s="85" t="s">
        <v>122</v>
      </c>
      <c r="B73" s="101">
        <v>2.88</v>
      </c>
      <c r="C73" s="81" t="s">
        <v>75</v>
      </c>
      <c r="D73" s="141"/>
      <c r="E73" s="68">
        <f>D73*B73</f>
        <v>0</v>
      </c>
      <c r="F73" s="148"/>
      <c r="G73" s="82">
        <f t="shared" ref="G73" si="26">F73*B73</f>
        <v>0</v>
      </c>
      <c r="H73" s="70">
        <f>+D73+F73</f>
        <v>0</v>
      </c>
      <c r="I73" s="70">
        <f>E73+G73</f>
        <v>0</v>
      </c>
      <c r="J73" s="83">
        <f>(K73)*I73</f>
        <v>0</v>
      </c>
      <c r="K73" s="201">
        <f>$K$12</f>
        <v>0</v>
      </c>
      <c r="L73" s="70">
        <f>I73+J73</f>
        <v>0</v>
      </c>
      <c r="M73" s="80"/>
      <c r="N73" s="164"/>
      <c r="O73" s="164"/>
      <c r="P73" s="164"/>
      <c r="Q73" s="164"/>
      <c r="R73" s="164"/>
      <c r="S73" s="164"/>
      <c r="T73" s="164"/>
      <c r="U73" s="164"/>
      <c r="V73" s="164"/>
      <c r="W73" s="164"/>
      <c r="X73" s="164"/>
      <c r="Y73" s="164"/>
      <c r="Z73" s="164"/>
      <c r="AA73" s="164"/>
      <c r="AB73" s="164"/>
      <c r="AC73" s="164"/>
      <c r="AD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</row>
    <row r="74" spans="1:44" s="165" customFormat="1" ht="18" customHeight="1">
      <c r="A74" s="144" t="s">
        <v>317</v>
      </c>
      <c r="B74" s="102"/>
      <c r="C74" s="156"/>
      <c r="D74" s="103"/>
      <c r="E74" s="109"/>
      <c r="F74" s="103"/>
      <c r="G74" s="105"/>
      <c r="H74" s="105"/>
      <c r="I74" s="104"/>
      <c r="J74" s="104"/>
      <c r="K74" s="106"/>
      <c r="L74" s="104"/>
      <c r="M74" s="107"/>
      <c r="N74" s="164"/>
      <c r="O74" s="164"/>
      <c r="P74" s="164"/>
      <c r="Q74" s="164"/>
      <c r="R74" s="164"/>
      <c r="S74" s="164"/>
      <c r="T74" s="164"/>
      <c r="U74" s="164"/>
      <c r="V74" s="164"/>
      <c r="W74" s="164"/>
      <c r="X74" s="164"/>
      <c r="Y74" s="164"/>
      <c r="Z74" s="164"/>
      <c r="AA74" s="164"/>
      <c r="AB74" s="164"/>
      <c r="AC74" s="164"/>
      <c r="AD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</row>
    <row r="75" spans="1:44" s="165" customFormat="1" ht="18" customHeight="1">
      <c r="A75" s="143" t="s">
        <v>123</v>
      </c>
      <c r="B75" s="101"/>
      <c r="C75" s="153"/>
      <c r="D75" s="69"/>
      <c r="E75" s="108"/>
      <c r="F75" s="69"/>
      <c r="G75" s="82"/>
      <c r="H75" s="82"/>
      <c r="I75" s="81"/>
      <c r="J75" s="83"/>
      <c r="K75" s="201"/>
      <c r="L75" s="81"/>
      <c r="M75" s="80"/>
      <c r="N75" s="164"/>
      <c r="O75" s="164"/>
      <c r="P75" s="164"/>
      <c r="Q75" s="164"/>
      <c r="R75" s="164"/>
      <c r="S75" s="164"/>
      <c r="T75" s="164"/>
      <c r="U75" s="164"/>
      <c r="V75" s="164"/>
      <c r="W75" s="164"/>
      <c r="X75" s="164"/>
      <c r="Y75" s="164"/>
      <c r="Z75" s="164"/>
      <c r="AA75" s="164"/>
      <c r="AB75" s="164"/>
      <c r="AC75" s="164"/>
      <c r="AD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</row>
    <row r="76" spans="1:44" s="165" customFormat="1" ht="18" customHeight="1">
      <c r="A76" s="143" t="s">
        <v>125</v>
      </c>
      <c r="B76" s="101"/>
      <c r="C76" s="153"/>
      <c r="D76" s="69"/>
      <c r="E76" s="108"/>
      <c r="F76" s="69"/>
      <c r="G76" s="82"/>
      <c r="H76" s="82"/>
      <c r="I76" s="81"/>
      <c r="J76" s="83"/>
      <c r="K76" s="201"/>
      <c r="L76" s="81"/>
      <c r="M76" s="80"/>
      <c r="N76" s="164"/>
      <c r="O76" s="164"/>
      <c r="P76" s="164"/>
      <c r="Q76" s="164"/>
      <c r="R76" s="164"/>
      <c r="S76" s="164"/>
      <c r="T76" s="164"/>
      <c r="U76" s="164"/>
      <c r="V76" s="164"/>
      <c r="W76" s="164"/>
      <c r="X76" s="164"/>
      <c r="Y76" s="164"/>
      <c r="Z76" s="164"/>
      <c r="AA76" s="164"/>
      <c r="AB76" s="164"/>
      <c r="AC76" s="164"/>
      <c r="AD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</row>
    <row r="77" spans="1:44" s="165" customFormat="1" ht="18" customHeight="1">
      <c r="A77" s="85" t="s">
        <v>287</v>
      </c>
      <c r="B77" s="101">
        <v>1</v>
      </c>
      <c r="C77" s="153" t="s">
        <v>98</v>
      </c>
      <c r="D77" s="69"/>
      <c r="E77" s="68">
        <f>D77*B77</f>
        <v>0</v>
      </c>
      <c r="F77" s="69"/>
      <c r="G77" s="82">
        <f t="shared" ref="G77" si="27">F77*B77</f>
        <v>0</v>
      </c>
      <c r="H77" s="70">
        <f t="shared" ref="H77:H78" si="28">+D77+F77</f>
        <v>0</v>
      </c>
      <c r="I77" s="70">
        <f t="shared" ref="I77:I78" si="29">E77+G77</f>
        <v>0</v>
      </c>
      <c r="J77" s="83">
        <f>(K77)*I77</f>
        <v>0</v>
      </c>
      <c r="K77" s="201">
        <f t="shared" ref="K77:K78" si="30">$K$12</f>
        <v>0</v>
      </c>
      <c r="L77" s="70">
        <f t="shared" ref="L77:L78" si="31">I77+J77</f>
        <v>0</v>
      </c>
      <c r="M77" s="80"/>
      <c r="N77" s="164"/>
      <c r="O77" s="164"/>
      <c r="P77" s="164"/>
      <c r="Q77" s="164"/>
      <c r="R77" s="164"/>
      <c r="S77" s="164"/>
      <c r="T77" s="164"/>
      <c r="U77" s="164"/>
      <c r="V77" s="164"/>
      <c r="W77" s="164"/>
      <c r="X77" s="164"/>
      <c r="Y77" s="164"/>
      <c r="Z77" s="164"/>
      <c r="AA77" s="164"/>
      <c r="AB77" s="164"/>
      <c r="AC77" s="164"/>
      <c r="AD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</row>
    <row r="78" spans="1:44" s="165" customFormat="1" ht="18" customHeight="1">
      <c r="A78" s="126" t="s">
        <v>286</v>
      </c>
      <c r="B78" s="101">
        <v>2</v>
      </c>
      <c r="C78" s="153" t="s">
        <v>98</v>
      </c>
      <c r="D78" s="69"/>
      <c r="E78" s="68">
        <f>D78*B78</f>
        <v>0</v>
      </c>
      <c r="F78" s="69"/>
      <c r="G78" s="82">
        <f t="shared" ref="G78" si="32">F78*B78</f>
        <v>0</v>
      </c>
      <c r="H78" s="70">
        <f t="shared" si="28"/>
        <v>0</v>
      </c>
      <c r="I78" s="70">
        <f t="shared" si="29"/>
        <v>0</v>
      </c>
      <c r="J78" s="83">
        <f>(K78)*I78</f>
        <v>0</v>
      </c>
      <c r="K78" s="201">
        <f t="shared" si="30"/>
        <v>0</v>
      </c>
      <c r="L78" s="70">
        <f t="shared" si="31"/>
        <v>0</v>
      </c>
      <c r="M78" s="80"/>
      <c r="N78" s="164"/>
      <c r="O78" s="164"/>
      <c r="P78" s="164"/>
      <c r="Q78" s="164"/>
      <c r="R78" s="164"/>
      <c r="S78" s="164"/>
      <c r="T78" s="164"/>
      <c r="U78" s="164"/>
      <c r="V78" s="164"/>
      <c r="W78" s="164"/>
      <c r="X78" s="164"/>
      <c r="Y78" s="164"/>
      <c r="Z78" s="164"/>
      <c r="AA78" s="164"/>
      <c r="AB78" s="164"/>
      <c r="AC78" s="164"/>
      <c r="AD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</row>
    <row r="79" spans="1:44" s="165" customFormat="1" ht="18" customHeight="1">
      <c r="A79" s="143" t="s">
        <v>124</v>
      </c>
      <c r="B79" s="101"/>
      <c r="C79" s="153"/>
      <c r="D79" s="69"/>
      <c r="E79" s="108"/>
      <c r="F79" s="69"/>
      <c r="G79" s="82"/>
      <c r="H79" s="82"/>
      <c r="I79" s="81"/>
      <c r="J79" s="83"/>
      <c r="K79" s="201"/>
      <c r="L79" s="81"/>
      <c r="M79" s="80"/>
      <c r="N79" s="164"/>
      <c r="O79" s="164"/>
      <c r="P79" s="164"/>
      <c r="Q79" s="164"/>
      <c r="R79" s="164"/>
      <c r="S79" s="164"/>
      <c r="T79" s="164"/>
      <c r="U79" s="164"/>
      <c r="V79" s="164"/>
      <c r="W79" s="164"/>
      <c r="X79" s="164"/>
      <c r="Y79" s="164"/>
      <c r="Z79" s="164"/>
      <c r="AA79" s="164"/>
      <c r="AB79" s="164"/>
      <c r="AC79" s="164"/>
      <c r="AD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</row>
    <row r="80" spans="1:44" s="165" customFormat="1" ht="18" customHeight="1">
      <c r="A80" s="126" t="s">
        <v>311</v>
      </c>
      <c r="B80" s="101">
        <v>1</v>
      </c>
      <c r="C80" s="153" t="s">
        <v>98</v>
      </c>
      <c r="D80" s="69"/>
      <c r="E80" s="68">
        <f>D80*B80</f>
        <v>0</v>
      </c>
      <c r="F80" s="69"/>
      <c r="G80" s="82">
        <f t="shared" ref="G80" si="33">F80*B80</f>
        <v>0</v>
      </c>
      <c r="H80" s="70">
        <f>+D80+F80</f>
        <v>0</v>
      </c>
      <c r="I80" s="70">
        <f>E80+G80</f>
        <v>0</v>
      </c>
      <c r="J80" s="83">
        <f>(K80)*I80</f>
        <v>0</v>
      </c>
      <c r="K80" s="201">
        <f>$K$12</f>
        <v>0</v>
      </c>
      <c r="L80" s="70">
        <f>I80+J80</f>
        <v>0</v>
      </c>
      <c r="M80" s="80"/>
      <c r="N80" s="164"/>
      <c r="O80" s="164"/>
      <c r="P80" s="164"/>
      <c r="Q80" s="164"/>
      <c r="R80" s="164"/>
      <c r="S80" s="164"/>
      <c r="T80" s="164"/>
      <c r="U80" s="164"/>
      <c r="V80" s="164"/>
      <c r="W80" s="164"/>
      <c r="X80" s="164"/>
      <c r="Y80" s="164"/>
      <c r="Z80" s="164"/>
      <c r="AA80" s="164"/>
      <c r="AB80" s="164"/>
      <c r="AC80" s="164"/>
      <c r="AD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</row>
    <row r="81" spans="1:44" s="165" customFormat="1" ht="18" customHeight="1">
      <c r="A81" s="55" t="s">
        <v>11</v>
      </c>
      <c r="B81" s="56"/>
      <c r="C81" s="57"/>
      <c r="D81" s="230"/>
      <c r="E81" s="57"/>
      <c r="F81" s="230"/>
      <c r="G81" s="56"/>
      <c r="H81" s="56"/>
      <c r="I81" s="56"/>
      <c r="J81" s="56"/>
      <c r="K81" s="59"/>
      <c r="L81" s="59"/>
      <c r="M81" s="60">
        <f>SUM(L84:L169)</f>
        <v>0</v>
      </c>
      <c r="N81" s="164"/>
      <c r="O81" s="164"/>
      <c r="P81" s="164"/>
      <c r="Q81" s="164"/>
      <c r="R81" s="164"/>
      <c r="S81" s="164"/>
      <c r="T81" s="164"/>
      <c r="U81" s="164"/>
      <c r="V81" s="164"/>
      <c r="W81" s="164"/>
      <c r="X81" s="164"/>
      <c r="Y81" s="164"/>
      <c r="Z81" s="164"/>
      <c r="AA81" s="164"/>
      <c r="AB81" s="164"/>
      <c r="AC81" s="164"/>
      <c r="AD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</row>
    <row r="82" spans="1:44" s="165" customFormat="1" ht="18" customHeight="1">
      <c r="A82" s="144" t="s">
        <v>139</v>
      </c>
      <c r="B82" s="102"/>
      <c r="C82" s="156"/>
      <c r="D82" s="103"/>
      <c r="E82" s="109"/>
      <c r="F82" s="103"/>
      <c r="G82" s="105"/>
      <c r="H82" s="105"/>
      <c r="I82" s="104"/>
      <c r="J82" s="104"/>
      <c r="K82" s="106"/>
      <c r="L82" s="104"/>
      <c r="M82" s="107"/>
      <c r="N82" s="164"/>
      <c r="O82" s="164"/>
      <c r="P82" s="164"/>
      <c r="Q82" s="164"/>
      <c r="R82" s="164"/>
      <c r="S82" s="164"/>
      <c r="T82" s="164"/>
      <c r="U82" s="164"/>
      <c r="V82" s="164"/>
      <c r="W82" s="164"/>
      <c r="X82" s="164"/>
      <c r="Y82" s="164"/>
      <c r="Z82" s="164"/>
      <c r="AA82" s="164"/>
      <c r="AB82" s="164"/>
      <c r="AC82" s="164"/>
      <c r="AD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</row>
    <row r="83" spans="1:44" s="165" customFormat="1" ht="18" customHeight="1">
      <c r="A83" s="175" t="s">
        <v>140</v>
      </c>
      <c r="B83" s="90"/>
      <c r="C83" s="89"/>
      <c r="D83" s="119"/>
      <c r="E83" s="81"/>
      <c r="F83" s="119"/>
      <c r="G83" s="82"/>
      <c r="H83" s="82"/>
      <c r="I83" s="82"/>
      <c r="J83" s="83"/>
      <c r="K83" s="201"/>
      <c r="L83" s="84"/>
      <c r="M83" s="111"/>
      <c r="N83" s="164"/>
      <c r="O83" s="164"/>
      <c r="P83" s="164"/>
      <c r="Q83" s="164"/>
      <c r="R83" s="164"/>
      <c r="S83" s="164"/>
      <c r="T83" s="164"/>
      <c r="U83" s="164"/>
      <c r="V83" s="164"/>
      <c r="W83" s="164"/>
      <c r="X83" s="164"/>
      <c r="Y83" s="164"/>
      <c r="Z83" s="164"/>
      <c r="AA83" s="164"/>
      <c r="AB83" s="164"/>
      <c r="AC83" s="164"/>
      <c r="AD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</row>
    <row r="84" spans="1:44" s="165" customFormat="1" ht="18" customHeight="1">
      <c r="A84" s="176" t="s">
        <v>143</v>
      </c>
      <c r="B84" s="90">
        <v>10</v>
      </c>
      <c r="C84" s="89" t="s">
        <v>99</v>
      </c>
      <c r="D84" s="88"/>
      <c r="E84" s="68">
        <f t="shared" ref="E84:E89" si="34">D84*B84</f>
        <v>0</v>
      </c>
      <c r="F84" s="88"/>
      <c r="G84" s="82">
        <f t="shared" ref="G84:G89" si="35">F84*B84</f>
        <v>0</v>
      </c>
      <c r="H84" s="70">
        <f t="shared" ref="H84:H89" si="36">+D84+F84</f>
        <v>0</v>
      </c>
      <c r="I84" s="70">
        <f t="shared" ref="I84:I89" si="37">E84+G84</f>
        <v>0</v>
      </c>
      <c r="J84" s="83">
        <f t="shared" ref="J84:J89" si="38">(K84)*I84</f>
        <v>0</v>
      </c>
      <c r="K84" s="201">
        <f t="shared" ref="K84:K89" si="39">$K$12</f>
        <v>0</v>
      </c>
      <c r="L84" s="70">
        <f t="shared" ref="L84:L89" si="40">I84+J84</f>
        <v>0</v>
      </c>
      <c r="M84" s="80"/>
      <c r="N84" s="164"/>
      <c r="O84" s="164"/>
      <c r="P84" s="164"/>
      <c r="Q84" s="164"/>
      <c r="R84" s="164"/>
      <c r="S84" s="164"/>
      <c r="T84" s="164"/>
      <c r="U84" s="164"/>
      <c r="V84" s="164"/>
      <c r="W84" s="164"/>
      <c r="X84" s="164"/>
      <c r="Y84" s="164"/>
      <c r="Z84" s="164"/>
      <c r="AA84" s="164"/>
      <c r="AB84" s="164"/>
      <c r="AC84" s="164"/>
      <c r="AD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</row>
    <row r="85" spans="1:44" s="165" customFormat="1" ht="18" customHeight="1">
      <c r="A85" s="176" t="s">
        <v>145</v>
      </c>
      <c r="B85" s="90">
        <v>10</v>
      </c>
      <c r="C85" s="89" t="s">
        <v>99</v>
      </c>
      <c r="D85" s="119"/>
      <c r="E85" s="68">
        <f t="shared" si="34"/>
        <v>0</v>
      </c>
      <c r="F85" s="119"/>
      <c r="G85" s="82">
        <f t="shared" si="35"/>
        <v>0</v>
      </c>
      <c r="H85" s="70">
        <f t="shared" si="36"/>
        <v>0</v>
      </c>
      <c r="I85" s="70">
        <f t="shared" si="37"/>
        <v>0</v>
      </c>
      <c r="J85" s="83">
        <f t="shared" si="38"/>
        <v>0</v>
      </c>
      <c r="K85" s="201">
        <f t="shared" si="39"/>
        <v>0</v>
      </c>
      <c r="L85" s="70">
        <f t="shared" si="40"/>
        <v>0</v>
      </c>
      <c r="M85" s="111"/>
      <c r="N85" s="164"/>
      <c r="O85" s="164"/>
      <c r="P85" s="164"/>
      <c r="Q85" s="164"/>
      <c r="R85" s="164"/>
      <c r="S85" s="164"/>
      <c r="T85" s="164"/>
      <c r="U85" s="164"/>
      <c r="V85" s="164"/>
      <c r="W85" s="164"/>
      <c r="X85" s="164"/>
      <c r="Y85" s="164"/>
      <c r="Z85" s="164"/>
      <c r="AA85" s="164"/>
      <c r="AB85" s="164"/>
      <c r="AC85" s="164"/>
      <c r="AD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</row>
    <row r="86" spans="1:44" s="165" customFormat="1" ht="18" customHeight="1">
      <c r="A86" s="176" t="s">
        <v>144</v>
      </c>
      <c r="B86" s="90">
        <v>2</v>
      </c>
      <c r="C86" s="89" t="s">
        <v>99</v>
      </c>
      <c r="D86" s="119"/>
      <c r="E86" s="68">
        <f t="shared" si="34"/>
        <v>0</v>
      </c>
      <c r="F86" s="119"/>
      <c r="G86" s="82">
        <f t="shared" si="35"/>
        <v>0</v>
      </c>
      <c r="H86" s="70">
        <f t="shared" si="36"/>
        <v>0</v>
      </c>
      <c r="I86" s="70">
        <f t="shared" si="37"/>
        <v>0</v>
      </c>
      <c r="J86" s="83">
        <f t="shared" si="38"/>
        <v>0</v>
      </c>
      <c r="K86" s="201">
        <f t="shared" si="39"/>
        <v>0</v>
      </c>
      <c r="L86" s="70">
        <f t="shared" si="40"/>
        <v>0</v>
      </c>
      <c r="M86" s="111"/>
      <c r="N86" s="164"/>
      <c r="O86" s="164"/>
      <c r="P86" s="164"/>
      <c r="Q86" s="164"/>
      <c r="R86" s="164"/>
      <c r="S86" s="164"/>
      <c r="T86" s="164"/>
      <c r="U86" s="164"/>
      <c r="V86" s="164"/>
      <c r="W86" s="164"/>
      <c r="X86" s="164"/>
      <c r="Y86" s="164"/>
      <c r="Z86" s="164"/>
      <c r="AA86" s="164"/>
      <c r="AB86" s="164"/>
      <c r="AC86" s="164"/>
      <c r="AD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</row>
    <row r="87" spans="1:44" s="165" customFormat="1" ht="18" customHeight="1">
      <c r="A87" s="176" t="s">
        <v>146</v>
      </c>
      <c r="B87" s="90">
        <v>2</v>
      </c>
      <c r="C87" s="89" t="s">
        <v>99</v>
      </c>
      <c r="D87" s="119"/>
      <c r="E87" s="68">
        <f t="shared" si="34"/>
        <v>0</v>
      </c>
      <c r="F87" s="119"/>
      <c r="G87" s="82">
        <f t="shared" si="35"/>
        <v>0</v>
      </c>
      <c r="H87" s="70">
        <f t="shared" si="36"/>
        <v>0</v>
      </c>
      <c r="I87" s="70">
        <f t="shared" si="37"/>
        <v>0</v>
      </c>
      <c r="J87" s="83">
        <f t="shared" si="38"/>
        <v>0</v>
      </c>
      <c r="K87" s="201">
        <f t="shared" si="39"/>
        <v>0</v>
      </c>
      <c r="L87" s="70">
        <f t="shared" si="40"/>
        <v>0</v>
      </c>
      <c r="M87" s="111"/>
      <c r="N87" s="164"/>
      <c r="O87" s="164"/>
      <c r="P87" s="164"/>
      <c r="Q87" s="164"/>
      <c r="R87" s="164"/>
      <c r="S87" s="164"/>
      <c r="T87" s="164"/>
      <c r="U87" s="164"/>
      <c r="V87" s="164"/>
      <c r="W87" s="164"/>
      <c r="X87" s="164"/>
      <c r="Y87" s="164"/>
      <c r="Z87" s="164"/>
      <c r="AA87" s="164"/>
      <c r="AB87" s="164"/>
      <c r="AC87" s="164"/>
      <c r="AD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</row>
    <row r="88" spans="1:44" s="165" customFormat="1" ht="18" customHeight="1">
      <c r="A88" s="206" t="s">
        <v>141</v>
      </c>
      <c r="B88" s="90">
        <v>3</v>
      </c>
      <c r="C88" s="89" t="s">
        <v>99</v>
      </c>
      <c r="D88" s="119"/>
      <c r="E88" s="68">
        <f t="shared" si="34"/>
        <v>0</v>
      </c>
      <c r="F88" s="119"/>
      <c r="G88" s="82">
        <f t="shared" si="35"/>
        <v>0</v>
      </c>
      <c r="H88" s="70">
        <f t="shared" si="36"/>
        <v>0</v>
      </c>
      <c r="I88" s="70">
        <f t="shared" si="37"/>
        <v>0</v>
      </c>
      <c r="J88" s="83">
        <f t="shared" si="38"/>
        <v>0</v>
      </c>
      <c r="K88" s="201">
        <f t="shared" si="39"/>
        <v>0</v>
      </c>
      <c r="L88" s="70">
        <f t="shared" si="40"/>
        <v>0</v>
      </c>
      <c r="M88" s="111"/>
      <c r="N88" s="164"/>
      <c r="O88" s="164"/>
      <c r="P88" s="164"/>
      <c r="Q88" s="164"/>
      <c r="R88" s="164"/>
      <c r="S88" s="164"/>
      <c r="T88" s="164"/>
      <c r="U88" s="164"/>
      <c r="V88" s="164"/>
      <c r="W88" s="164"/>
      <c r="X88" s="164"/>
      <c r="Y88" s="164"/>
      <c r="Z88" s="164"/>
      <c r="AA88" s="164"/>
      <c r="AB88" s="164"/>
      <c r="AC88" s="164"/>
      <c r="AD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</row>
    <row r="89" spans="1:44" s="165" customFormat="1" ht="18" customHeight="1">
      <c r="A89" s="206" t="s">
        <v>142</v>
      </c>
      <c r="B89" s="90">
        <v>1</v>
      </c>
      <c r="C89" s="89" t="s">
        <v>75</v>
      </c>
      <c r="D89" s="119"/>
      <c r="E89" s="68">
        <f t="shared" si="34"/>
        <v>0</v>
      </c>
      <c r="F89" s="119"/>
      <c r="G89" s="82">
        <f t="shared" si="35"/>
        <v>0</v>
      </c>
      <c r="H89" s="70">
        <f t="shared" si="36"/>
        <v>0</v>
      </c>
      <c r="I89" s="70">
        <f t="shared" si="37"/>
        <v>0</v>
      </c>
      <c r="J89" s="83">
        <f t="shared" si="38"/>
        <v>0</v>
      </c>
      <c r="K89" s="201">
        <f t="shared" si="39"/>
        <v>0</v>
      </c>
      <c r="L89" s="70">
        <f t="shared" si="40"/>
        <v>0</v>
      </c>
      <c r="M89" s="111"/>
      <c r="N89" s="164"/>
      <c r="O89" s="164"/>
      <c r="P89" s="164"/>
      <c r="Q89" s="164"/>
      <c r="R89" s="164"/>
      <c r="S89" s="164"/>
      <c r="T89" s="164"/>
      <c r="U89" s="164"/>
      <c r="V89" s="164"/>
      <c r="W89" s="164"/>
      <c r="X89" s="164"/>
      <c r="Y89" s="164"/>
      <c r="Z89" s="164"/>
      <c r="AA89" s="164"/>
      <c r="AB89" s="164"/>
      <c r="AC89" s="164"/>
      <c r="AD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</row>
    <row r="90" spans="1:44" s="165" customFormat="1" ht="18" customHeight="1">
      <c r="A90" s="86" t="s">
        <v>147</v>
      </c>
      <c r="B90" s="87"/>
      <c r="C90" s="154"/>
      <c r="D90" s="69"/>
      <c r="E90" s="108"/>
      <c r="F90" s="69"/>
      <c r="G90" s="82"/>
      <c r="H90" s="82"/>
      <c r="I90" s="81"/>
      <c r="J90" s="83"/>
      <c r="K90" s="201"/>
      <c r="L90" s="81"/>
      <c r="M90" s="80"/>
      <c r="N90" s="164"/>
      <c r="O90" s="164"/>
      <c r="P90" s="164"/>
      <c r="Q90" s="164"/>
      <c r="R90" s="164"/>
      <c r="S90" s="164"/>
      <c r="T90" s="164"/>
      <c r="U90" s="164"/>
      <c r="V90" s="164"/>
      <c r="W90" s="164"/>
      <c r="X90" s="164"/>
      <c r="Y90" s="164"/>
      <c r="Z90" s="164"/>
      <c r="AA90" s="164"/>
      <c r="AB90" s="164"/>
      <c r="AC90" s="164"/>
      <c r="AD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</row>
    <row r="91" spans="1:44" s="165" customFormat="1" ht="18" customHeight="1">
      <c r="A91" s="177" t="s">
        <v>148</v>
      </c>
      <c r="B91" s="90">
        <v>254</v>
      </c>
      <c r="C91" s="89" t="s">
        <v>111</v>
      </c>
      <c r="D91" s="119"/>
      <c r="E91" s="68">
        <f t="shared" ref="E91:E95" si="41">D91*B91</f>
        <v>0</v>
      </c>
      <c r="F91" s="119"/>
      <c r="G91" s="82">
        <f t="shared" ref="G91:G95" si="42">F91*B91</f>
        <v>0</v>
      </c>
      <c r="H91" s="70">
        <f t="shared" ref="H91:H95" si="43">+D91+F91</f>
        <v>0</v>
      </c>
      <c r="I91" s="70">
        <f t="shared" ref="I91:I95" si="44">E91+G91</f>
        <v>0</v>
      </c>
      <c r="J91" s="83">
        <f t="shared" ref="J91:J95" si="45">(K91)*I91</f>
        <v>0</v>
      </c>
      <c r="K91" s="201">
        <f t="shared" ref="K91:K95" si="46">$K$12</f>
        <v>0</v>
      </c>
      <c r="L91" s="70">
        <f t="shared" ref="L91:L95" si="47">I91+J91</f>
        <v>0</v>
      </c>
      <c r="M91" s="111"/>
      <c r="N91" s="164"/>
      <c r="O91" s="164"/>
      <c r="P91" s="164"/>
      <c r="Q91" s="164"/>
      <c r="R91" s="164"/>
      <c r="S91" s="164"/>
      <c r="T91" s="164"/>
      <c r="U91" s="164"/>
      <c r="V91" s="164"/>
      <c r="W91" s="164"/>
      <c r="X91" s="164"/>
      <c r="Y91" s="164"/>
      <c r="Z91" s="164"/>
      <c r="AA91" s="164"/>
      <c r="AB91" s="164"/>
      <c r="AC91" s="164"/>
      <c r="AD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</row>
    <row r="92" spans="1:44" s="165" customFormat="1" ht="18" customHeight="1">
      <c r="A92" s="177" t="s">
        <v>149</v>
      </c>
      <c r="B92" s="90">
        <v>395</v>
      </c>
      <c r="C92" s="89" t="s">
        <v>111</v>
      </c>
      <c r="D92" s="119"/>
      <c r="E92" s="68">
        <f t="shared" si="41"/>
        <v>0</v>
      </c>
      <c r="F92" s="119"/>
      <c r="G92" s="82">
        <f t="shared" si="42"/>
        <v>0</v>
      </c>
      <c r="H92" s="70">
        <f t="shared" si="43"/>
        <v>0</v>
      </c>
      <c r="I92" s="70">
        <f t="shared" si="44"/>
        <v>0</v>
      </c>
      <c r="J92" s="83">
        <f t="shared" si="45"/>
        <v>0</v>
      </c>
      <c r="K92" s="201">
        <f t="shared" si="46"/>
        <v>0</v>
      </c>
      <c r="L92" s="70">
        <f t="shared" si="47"/>
        <v>0</v>
      </c>
      <c r="M92" s="111"/>
      <c r="N92" s="164"/>
      <c r="O92" s="193"/>
      <c r="P92" s="164"/>
      <c r="Q92" s="164"/>
      <c r="R92" s="164"/>
      <c r="S92" s="164"/>
      <c r="T92" s="164"/>
      <c r="U92" s="164"/>
      <c r="V92" s="164"/>
      <c r="W92" s="164"/>
      <c r="X92" s="164"/>
      <c r="Y92" s="164"/>
      <c r="Z92" s="164"/>
      <c r="AA92" s="164"/>
      <c r="AB92" s="164"/>
      <c r="AC92" s="164"/>
      <c r="AD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</row>
    <row r="93" spans="1:44" s="165" customFormat="1" ht="18" customHeight="1">
      <c r="A93" s="177" t="s">
        <v>150</v>
      </c>
      <c r="B93" s="90">
        <v>175</v>
      </c>
      <c r="C93" s="89" t="s">
        <v>111</v>
      </c>
      <c r="D93" s="119"/>
      <c r="E93" s="68">
        <f t="shared" si="41"/>
        <v>0</v>
      </c>
      <c r="F93" s="119"/>
      <c r="G93" s="82">
        <f t="shared" si="42"/>
        <v>0</v>
      </c>
      <c r="H93" s="70">
        <f t="shared" si="43"/>
        <v>0</v>
      </c>
      <c r="I93" s="70">
        <f t="shared" si="44"/>
        <v>0</v>
      </c>
      <c r="J93" s="83">
        <f t="shared" si="45"/>
        <v>0</v>
      </c>
      <c r="K93" s="201">
        <f t="shared" si="46"/>
        <v>0</v>
      </c>
      <c r="L93" s="70">
        <f t="shared" si="47"/>
        <v>0</v>
      </c>
      <c r="M93" s="111"/>
      <c r="N93" s="164"/>
      <c r="O93" s="164"/>
      <c r="P93" s="164"/>
      <c r="Q93" s="164"/>
      <c r="R93" s="164"/>
      <c r="S93" s="164"/>
      <c r="T93" s="164"/>
      <c r="U93" s="164"/>
      <c r="V93" s="164"/>
      <c r="W93" s="164"/>
      <c r="X93" s="164"/>
      <c r="Y93" s="164"/>
      <c r="Z93" s="164"/>
      <c r="AA93" s="164"/>
      <c r="AB93" s="164"/>
      <c r="AC93" s="164"/>
      <c r="AD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</row>
    <row r="94" spans="1:44" s="165" customFormat="1" ht="18" customHeight="1">
      <c r="A94" s="177" t="s">
        <v>151</v>
      </c>
      <c r="B94" s="90">
        <v>33</v>
      </c>
      <c r="C94" s="89" t="s">
        <v>111</v>
      </c>
      <c r="D94" s="119"/>
      <c r="E94" s="68">
        <f t="shared" si="41"/>
        <v>0</v>
      </c>
      <c r="F94" s="119"/>
      <c r="G94" s="82">
        <f t="shared" si="42"/>
        <v>0</v>
      </c>
      <c r="H94" s="70">
        <f t="shared" si="43"/>
        <v>0</v>
      </c>
      <c r="I94" s="70">
        <f t="shared" si="44"/>
        <v>0</v>
      </c>
      <c r="J94" s="83">
        <f t="shared" si="45"/>
        <v>0</v>
      </c>
      <c r="K94" s="201">
        <f t="shared" si="46"/>
        <v>0</v>
      </c>
      <c r="L94" s="70">
        <f t="shared" si="47"/>
        <v>0</v>
      </c>
      <c r="M94" s="111"/>
      <c r="N94" s="164"/>
      <c r="O94" s="164"/>
      <c r="P94" s="164"/>
      <c r="Q94" s="164"/>
      <c r="R94" s="164"/>
      <c r="S94" s="164"/>
      <c r="T94" s="164"/>
      <c r="U94" s="164"/>
      <c r="V94" s="164"/>
      <c r="W94" s="164"/>
      <c r="X94" s="164"/>
      <c r="Y94" s="164"/>
      <c r="Z94" s="164"/>
      <c r="AA94" s="164"/>
      <c r="AB94" s="164"/>
      <c r="AC94" s="164"/>
      <c r="AD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</row>
    <row r="95" spans="1:44" s="165" customFormat="1" ht="18" customHeight="1">
      <c r="A95" s="177" t="s">
        <v>152</v>
      </c>
      <c r="B95" s="90">
        <v>33</v>
      </c>
      <c r="C95" s="89" t="s">
        <v>99</v>
      </c>
      <c r="D95" s="119"/>
      <c r="E95" s="68">
        <f t="shared" si="41"/>
        <v>0</v>
      </c>
      <c r="F95" s="119"/>
      <c r="G95" s="82">
        <f t="shared" si="42"/>
        <v>0</v>
      </c>
      <c r="H95" s="70">
        <f t="shared" si="43"/>
        <v>0</v>
      </c>
      <c r="I95" s="70">
        <f t="shared" si="44"/>
        <v>0</v>
      </c>
      <c r="J95" s="83">
        <f t="shared" si="45"/>
        <v>0</v>
      </c>
      <c r="K95" s="201">
        <f t="shared" si="46"/>
        <v>0</v>
      </c>
      <c r="L95" s="70">
        <f t="shared" si="47"/>
        <v>0</v>
      </c>
      <c r="M95" s="111"/>
      <c r="N95" s="164"/>
      <c r="O95" s="164"/>
      <c r="P95" s="164"/>
      <c r="Q95" s="164"/>
      <c r="R95" s="164"/>
      <c r="S95" s="164"/>
      <c r="T95" s="164"/>
      <c r="U95" s="164"/>
      <c r="V95" s="164"/>
      <c r="W95" s="164"/>
      <c r="X95" s="164"/>
      <c r="Y95" s="164"/>
      <c r="Z95" s="164"/>
      <c r="AA95" s="164"/>
      <c r="AB95" s="164"/>
      <c r="AC95" s="164"/>
      <c r="AD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</row>
    <row r="96" spans="1:44" s="165" customFormat="1" ht="18" customHeight="1">
      <c r="A96" s="86" t="s">
        <v>153</v>
      </c>
      <c r="B96" s="87"/>
      <c r="C96" s="154"/>
      <c r="D96" s="69"/>
      <c r="E96" s="108"/>
      <c r="F96" s="69"/>
      <c r="G96" s="82"/>
      <c r="H96" s="82"/>
      <c r="I96" s="81"/>
      <c r="J96" s="83"/>
      <c r="K96" s="201"/>
      <c r="L96" s="81"/>
      <c r="M96" s="80"/>
      <c r="N96" s="164"/>
      <c r="O96" s="164"/>
      <c r="P96" s="164"/>
      <c r="Q96" s="164"/>
      <c r="R96" s="164"/>
      <c r="S96" s="164"/>
      <c r="T96" s="164"/>
      <c r="U96" s="164"/>
      <c r="V96" s="164"/>
      <c r="W96" s="164"/>
      <c r="X96" s="164"/>
      <c r="Y96" s="164"/>
      <c r="Z96" s="164"/>
      <c r="AA96" s="164"/>
      <c r="AB96" s="164"/>
      <c r="AC96" s="164"/>
      <c r="AD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</row>
    <row r="97" spans="1:44" s="165" customFormat="1" ht="18" customHeight="1">
      <c r="A97" s="177" t="s">
        <v>154</v>
      </c>
      <c r="B97" s="90">
        <v>3.5</v>
      </c>
      <c r="C97" s="89" t="s">
        <v>111</v>
      </c>
      <c r="D97" s="119"/>
      <c r="E97" s="68">
        <f t="shared" ref="E97:E125" si="48">D97*B97</f>
        <v>0</v>
      </c>
      <c r="F97" s="119"/>
      <c r="G97" s="82">
        <f t="shared" ref="G97:G128" si="49">F97*B97</f>
        <v>0</v>
      </c>
      <c r="H97" s="70">
        <f t="shared" ref="H97:H125" si="50">+D97+F97</f>
        <v>0</v>
      </c>
      <c r="I97" s="70">
        <f t="shared" ref="I97:I125" si="51">E97+G97</f>
        <v>0</v>
      </c>
      <c r="J97" s="83">
        <f t="shared" ref="J97:J125" si="52">(K97)*I97</f>
        <v>0</v>
      </c>
      <c r="K97" s="201">
        <f t="shared" ref="K97:K161" si="53">$K$12</f>
        <v>0</v>
      </c>
      <c r="L97" s="70">
        <f t="shared" ref="L97:L125" si="54">I97+J97</f>
        <v>0</v>
      </c>
      <c r="M97" s="111"/>
      <c r="N97" s="164"/>
      <c r="O97" s="164"/>
      <c r="P97" s="164"/>
      <c r="Q97" s="164"/>
      <c r="R97" s="164"/>
      <c r="S97" s="164"/>
      <c r="T97" s="164"/>
      <c r="U97" s="164"/>
      <c r="V97" s="164"/>
      <c r="W97" s="164"/>
      <c r="X97" s="164"/>
      <c r="Y97" s="164"/>
      <c r="Z97" s="164"/>
      <c r="AA97" s="164"/>
      <c r="AB97" s="164"/>
      <c r="AC97" s="164"/>
      <c r="AD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</row>
    <row r="98" spans="1:44" s="165" customFormat="1" ht="18" customHeight="1">
      <c r="A98" s="177" t="s">
        <v>155</v>
      </c>
      <c r="B98" s="90">
        <v>1</v>
      </c>
      <c r="C98" s="89" t="s">
        <v>111</v>
      </c>
      <c r="D98" s="119"/>
      <c r="E98" s="68">
        <f t="shared" si="48"/>
        <v>0</v>
      </c>
      <c r="F98" s="119"/>
      <c r="G98" s="82">
        <f t="shared" si="49"/>
        <v>0</v>
      </c>
      <c r="H98" s="70">
        <f t="shared" si="50"/>
        <v>0</v>
      </c>
      <c r="I98" s="70">
        <f t="shared" si="51"/>
        <v>0</v>
      </c>
      <c r="J98" s="83">
        <f t="shared" si="52"/>
        <v>0</v>
      </c>
      <c r="K98" s="201">
        <f t="shared" si="53"/>
        <v>0</v>
      </c>
      <c r="L98" s="70">
        <f t="shared" si="54"/>
        <v>0</v>
      </c>
      <c r="M98" s="111"/>
      <c r="N98" s="164"/>
      <c r="O98" s="164"/>
      <c r="P98" s="164"/>
      <c r="Q98" s="164"/>
      <c r="R98" s="164"/>
      <c r="S98" s="164"/>
      <c r="T98" s="164"/>
      <c r="U98" s="164"/>
      <c r="V98" s="164"/>
      <c r="W98" s="164"/>
      <c r="X98" s="164"/>
      <c r="Y98" s="164"/>
      <c r="Z98" s="164"/>
      <c r="AA98" s="164"/>
      <c r="AB98" s="164"/>
      <c r="AC98" s="164"/>
      <c r="AD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</row>
    <row r="99" spans="1:44" s="165" customFormat="1" ht="18" customHeight="1">
      <c r="A99" s="177" t="s">
        <v>156</v>
      </c>
      <c r="B99" s="90">
        <v>5</v>
      </c>
      <c r="C99" s="89" t="s">
        <v>111</v>
      </c>
      <c r="D99" s="119"/>
      <c r="E99" s="68">
        <f t="shared" si="48"/>
        <v>0</v>
      </c>
      <c r="F99" s="119"/>
      <c r="G99" s="82">
        <f t="shared" si="49"/>
        <v>0</v>
      </c>
      <c r="H99" s="70">
        <f t="shared" si="50"/>
        <v>0</v>
      </c>
      <c r="I99" s="70">
        <f t="shared" si="51"/>
        <v>0</v>
      </c>
      <c r="J99" s="83">
        <f t="shared" si="52"/>
        <v>0</v>
      </c>
      <c r="K99" s="201">
        <f t="shared" si="53"/>
        <v>0</v>
      </c>
      <c r="L99" s="70">
        <f t="shared" si="54"/>
        <v>0</v>
      </c>
      <c r="M99" s="111"/>
      <c r="N99" s="164"/>
      <c r="O99" s="164"/>
      <c r="P99" s="164"/>
      <c r="Q99" s="164"/>
      <c r="R99" s="164"/>
      <c r="S99" s="164"/>
      <c r="T99" s="164"/>
      <c r="U99" s="164"/>
      <c r="V99" s="164"/>
      <c r="W99" s="164"/>
      <c r="X99" s="164"/>
      <c r="Y99" s="164"/>
      <c r="Z99" s="164"/>
      <c r="AA99" s="164"/>
      <c r="AB99" s="164"/>
      <c r="AC99" s="164"/>
      <c r="AD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</row>
    <row r="100" spans="1:44" s="165" customFormat="1" ht="18" customHeight="1">
      <c r="A100" s="177" t="s">
        <v>157</v>
      </c>
      <c r="B100" s="90">
        <v>6</v>
      </c>
      <c r="C100" s="89" t="s">
        <v>99</v>
      </c>
      <c r="D100" s="119"/>
      <c r="E100" s="68">
        <f t="shared" si="48"/>
        <v>0</v>
      </c>
      <c r="F100" s="119"/>
      <c r="G100" s="82">
        <f t="shared" si="49"/>
        <v>0</v>
      </c>
      <c r="H100" s="70">
        <f t="shared" si="50"/>
        <v>0</v>
      </c>
      <c r="I100" s="70">
        <f t="shared" si="51"/>
        <v>0</v>
      </c>
      <c r="J100" s="83">
        <f t="shared" si="52"/>
        <v>0</v>
      </c>
      <c r="K100" s="201">
        <f t="shared" si="53"/>
        <v>0</v>
      </c>
      <c r="L100" s="70">
        <f t="shared" si="54"/>
        <v>0</v>
      </c>
      <c r="M100" s="111"/>
      <c r="N100" s="164"/>
      <c r="O100" s="164"/>
      <c r="P100" s="164"/>
      <c r="Q100" s="164"/>
      <c r="R100" s="164"/>
      <c r="S100" s="164"/>
      <c r="T100" s="164"/>
      <c r="U100" s="164"/>
      <c r="V100" s="164"/>
      <c r="W100" s="164"/>
      <c r="X100" s="164"/>
      <c r="Y100" s="164"/>
      <c r="Z100" s="164"/>
      <c r="AA100" s="164"/>
      <c r="AB100" s="164"/>
      <c r="AC100" s="164"/>
      <c r="AD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</row>
    <row r="101" spans="1:44" s="165" customFormat="1" ht="18" customHeight="1">
      <c r="A101" s="177" t="s">
        <v>158</v>
      </c>
      <c r="B101" s="90">
        <v>4.62</v>
      </c>
      <c r="C101" s="89" t="s">
        <v>111</v>
      </c>
      <c r="D101" s="119"/>
      <c r="E101" s="68">
        <f t="shared" si="48"/>
        <v>0</v>
      </c>
      <c r="F101" s="119"/>
      <c r="G101" s="82">
        <f t="shared" si="49"/>
        <v>0</v>
      </c>
      <c r="H101" s="70">
        <f t="shared" si="50"/>
        <v>0</v>
      </c>
      <c r="I101" s="70">
        <f t="shared" si="51"/>
        <v>0</v>
      </c>
      <c r="J101" s="83">
        <f t="shared" si="52"/>
        <v>0</v>
      </c>
      <c r="K101" s="201">
        <f t="shared" si="53"/>
        <v>0</v>
      </c>
      <c r="L101" s="70">
        <f t="shared" si="54"/>
        <v>0</v>
      </c>
      <c r="M101" s="111"/>
      <c r="N101" s="164"/>
      <c r="O101" s="164"/>
      <c r="P101" s="164"/>
      <c r="Q101" s="164"/>
      <c r="R101" s="164"/>
      <c r="S101" s="164"/>
      <c r="T101" s="164"/>
      <c r="U101" s="164"/>
      <c r="V101" s="164"/>
      <c r="W101" s="164"/>
      <c r="X101" s="164"/>
      <c r="Y101" s="164"/>
      <c r="Z101" s="164"/>
      <c r="AA101" s="164"/>
      <c r="AB101" s="164"/>
      <c r="AC101" s="164"/>
      <c r="AD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</row>
    <row r="102" spans="1:44" s="165" customFormat="1" ht="18" customHeight="1">
      <c r="A102" s="177" t="s">
        <v>159</v>
      </c>
      <c r="B102" s="90">
        <v>7</v>
      </c>
      <c r="C102" s="89" t="s">
        <v>99</v>
      </c>
      <c r="D102" s="119"/>
      <c r="E102" s="68">
        <f t="shared" si="48"/>
        <v>0</v>
      </c>
      <c r="F102" s="119"/>
      <c r="G102" s="82">
        <f t="shared" si="49"/>
        <v>0</v>
      </c>
      <c r="H102" s="70">
        <f t="shared" si="50"/>
        <v>0</v>
      </c>
      <c r="I102" s="70">
        <f t="shared" si="51"/>
        <v>0</v>
      </c>
      <c r="J102" s="83">
        <f t="shared" si="52"/>
        <v>0</v>
      </c>
      <c r="K102" s="201">
        <f t="shared" si="53"/>
        <v>0</v>
      </c>
      <c r="L102" s="70">
        <f t="shared" si="54"/>
        <v>0</v>
      </c>
      <c r="M102" s="111"/>
      <c r="N102" s="164"/>
      <c r="O102" s="164"/>
      <c r="P102" s="164"/>
      <c r="Q102" s="164"/>
      <c r="R102" s="164"/>
      <c r="S102" s="164"/>
      <c r="T102" s="164"/>
      <c r="U102" s="164"/>
      <c r="V102" s="164"/>
      <c r="W102" s="164"/>
      <c r="X102" s="164"/>
      <c r="Y102" s="164"/>
      <c r="Z102" s="164"/>
      <c r="AA102" s="164"/>
      <c r="AB102" s="164"/>
      <c r="AC102" s="164"/>
      <c r="AD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</row>
    <row r="103" spans="1:44" s="165" customFormat="1" ht="18" customHeight="1">
      <c r="A103" s="177" t="s">
        <v>160</v>
      </c>
      <c r="B103" s="90">
        <v>1</v>
      </c>
      <c r="C103" s="89" t="s">
        <v>99</v>
      </c>
      <c r="D103" s="119"/>
      <c r="E103" s="68">
        <f t="shared" si="48"/>
        <v>0</v>
      </c>
      <c r="F103" s="119"/>
      <c r="G103" s="82">
        <f t="shared" si="49"/>
        <v>0</v>
      </c>
      <c r="H103" s="70">
        <f t="shared" si="50"/>
        <v>0</v>
      </c>
      <c r="I103" s="70">
        <f t="shared" si="51"/>
        <v>0</v>
      </c>
      <c r="J103" s="83">
        <f t="shared" si="52"/>
        <v>0</v>
      </c>
      <c r="K103" s="201">
        <f t="shared" si="53"/>
        <v>0</v>
      </c>
      <c r="L103" s="70">
        <f t="shared" si="54"/>
        <v>0</v>
      </c>
      <c r="M103" s="111"/>
      <c r="N103" s="164"/>
      <c r="O103" s="164"/>
      <c r="P103" s="164"/>
      <c r="Q103" s="164"/>
      <c r="R103" s="164"/>
      <c r="S103" s="164"/>
      <c r="T103" s="164"/>
      <c r="U103" s="164"/>
      <c r="V103" s="164"/>
      <c r="W103" s="164"/>
      <c r="X103" s="164"/>
      <c r="Y103" s="164"/>
      <c r="Z103" s="164"/>
      <c r="AA103" s="164"/>
      <c r="AB103" s="164"/>
      <c r="AC103" s="164"/>
      <c r="AD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</row>
    <row r="104" spans="1:44" s="165" customFormat="1" ht="18" customHeight="1">
      <c r="A104" s="177" t="s">
        <v>161</v>
      </c>
      <c r="B104" s="90">
        <v>18.329999999999998</v>
      </c>
      <c r="C104" s="89" t="s">
        <v>111</v>
      </c>
      <c r="D104" s="119"/>
      <c r="E104" s="68">
        <f t="shared" si="48"/>
        <v>0</v>
      </c>
      <c r="F104" s="119"/>
      <c r="G104" s="82">
        <f t="shared" si="49"/>
        <v>0</v>
      </c>
      <c r="H104" s="70">
        <f t="shared" si="50"/>
        <v>0</v>
      </c>
      <c r="I104" s="70">
        <f t="shared" si="51"/>
        <v>0</v>
      </c>
      <c r="J104" s="83">
        <f t="shared" si="52"/>
        <v>0</v>
      </c>
      <c r="K104" s="201">
        <f t="shared" si="53"/>
        <v>0</v>
      </c>
      <c r="L104" s="70">
        <f t="shared" si="54"/>
        <v>0</v>
      </c>
      <c r="M104" s="111"/>
      <c r="N104" s="164"/>
      <c r="O104" s="164"/>
      <c r="P104" s="164"/>
      <c r="Q104" s="164"/>
      <c r="R104" s="164"/>
      <c r="S104" s="164"/>
      <c r="T104" s="164"/>
      <c r="U104" s="164"/>
      <c r="V104" s="164"/>
      <c r="W104" s="164"/>
      <c r="X104" s="164"/>
      <c r="Y104" s="164"/>
      <c r="Z104" s="164"/>
      <c r="AA104" s="164"/>
      <c r="AB104" s="164"/>
      <c r="AC104" s="164"/>
      <c r="AD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</row>
    <row r="105" spans="1:44" s="165" customFormat="1" ht="18" customHeight="1">
      <c r="A105" s="177" t="s">
        <v>162</v>
      </c>
      <c r="B105" s="90">
        <v>4</v>
      </c>
      <c r="C105" s="89" t="s">
        <v>99</v>
      </c>
      <c r="D105" s="119"/>
      <c r="E105" s="68">
        <f t="shared" si="48"/>
        <v>0</v>
      </c>
      <c r="F105" s="119"/>
      <c r="G105" s="82">
        <f t="shared" si="49"/>
        <v>0</v>
      </c>
      <c r="H105" s="70">
        <f t="shared" si="50"/>
        <v>0</v>
      </c>
      <c r="I105" s="70">
        <f t="shared" si="51"/>
        <v>0</v>
      </c>
      <c r="J105" s="83">
        <f t="shared" si="52"/>
        <v>0</v>
      </c>
      <c r="K105" s="201">
        <f t="shared" si="53"/>
        <v>0</v>
      </c>
      <c r="L105" s="70">
        <f t="shared" si="54"/>
        <v>0</v>
      </c>
      <c r="M105" s="111"/>
      <c r="N105" s="164"/>
      <c r="O105" s="164"/>
      <c r="P105" s="164"/>
      <c r="Q105" s="164"/>
      <c r="R105" s="164"/>
      <c r="S105" s="164"/>
      <c r="T105" s="164"/>
      <c r="U105" s="164"/>
      <c r="V105" s="164"/>
      <c r="W105" s="164"/>
      <c r="X105" s="164"/>
      <c r="Y105" s="164"/>
      <c r="Z105" s="164"/>
      <c r="AA105" s="164"/>
      <c r="AB105" s="164"/>
      <c r="AC105" s="164"/>
      <c r="AD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</row>
    <row r="106" spans="1:44" s="165" customFormat="1" ht="18" customHeight="1">
      <c r="A106" s="177" t="s">
        <v>163</v>
      </c>
      <c r="B106" s="90">
        <v>3</v>
      </c>
      <c r="C106" s="89" t="s">
        <v>99</v>
      </c>
      <c r="D106" s="119"/>
      <c r="E106" s="68">
        <f t="shared" si="48"/>
        <v>0</v>
      </c>
      <c r="F106" s="119"/>
      <c r="G106" s="82">
        <f t="shared" si="49"/>
        <v>0</v>
      </c>
      <c r="H106" s="70">
        <f t="shared" si="50"/>
        <v>0</v>
      </c>
      <c r="I106" s="70">
        <f t="shared" si="51"/>
        <v>0</v>
      </c>
      <c r="J106" s="83">
        <f t="shared" si="52"/>
        <v>0</v>
      </c>
      <c r="K106" s="201">
        <f t="shared" si="53"/>
        <v>0</v>
      </c>
      <c r="L106" s="70">
        <f t="shared" si="54"/>
        <v>0</v>
      </c>
      <c r="M106" s="111"/>
      <c r="N106" s="164"/>
      <c r="O106" s="164"/>
      <c r="P106" s="164"/>
      <c r="Q106" s="164"/>
      <c r="R106" s="164"/>
      <c r="S106" s="164"/>
      <c r="T106" s="164"/>
      <c r="U106" s="164"/>
      <c r="V106" s="164"/>
      <c r="W106" s="164"/>
      <c r="X106" s="164"/>
      <c r="Y106" s="164"/>
      <c r="Z106" s="164"/>
      <c r="AA106" s="164"/>
      <c r="AB106" s="164"/>
      <c r="AC106" s="164"/>
      <c r="AD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</row>
    <row r="107" spans="1:44" s="165" customFormat="1" ht="18" customHeight="1">
      <c r="A107" s="177" t="s">
        <v>164</v>
      </c>
      <c r="B107" s="90">
        <v>27</v>
      </c>
      <c r="C107" s="89" t="s">
        <v>99</v>
      </c>
      <c r="D107" s="119"/>
      <c r="E107" s="68">
        <f t="shared" si="48"/>
        <v>0</v>
      </c>
      <c r="F107" s="119"/>
      <c r="G107" s="82">
        <f t="shared" si="49"/>
        <v>0</v>
      </c>
      <c r="H107" s="70">
        <f t="shared" si="50"/>
        <v>0</v>
      </c>
      <c r="I107" s="70">
        <f t="shared" si="51"/>
        <v>0</v>
      </c>
      <c r="J107" s="83">
        <f t="shared" si="52"/>
        <v>0</v>
      </c>
      <c r="K107" s="201">
        <f t="shared" si="53"/>
        <v>0</v>
      </c>
      <c r="L107" s="70">
        <f t="shared" si="54"/>
        <v>0</v>
      </c>
      <c r="M107" s="111"/>
      <c r="N107" s="164"/>
      <c r="O107" s="164"/>
      <c r="P107" s="164"/>
      <c r="Q107" s="164"/>
      <c r="R107" s="164"/>
      <c r="S107" s="164"/>
      <c r="T107" s="164"/>
      <c r="U107" s="164"/>
      <c r="V107" s="164"/>
      <c r="W107" s="164"/>
      <c r="X107" s="164"/>
      <c r="Y107" s="164"/>
      <c r="Z107" s="164"/>
      <c r="AA107" s="164"/>
      <c r="AB107" s="164"/>
      <c r="AC107" s="164"/>
      <c r="AD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</row>
    <row r="108" spans="1:44" s="165" customFormat="1" ht="18" customHeight="1">
      <c r="A108" s="177" t="s">
        <v>165</v>
      </c>
      <c r="B108" s="90">
        <v>10</v>
      </c>
      <c r="C108" s="89" t="s">
        <v>99</v>
      </c>
      <c r="D108" s="119"/>
      <c r="E108" s="68">
        <f t="shared" si="48"/>
        <v>0</v>
      </c>
      <c r="F108" s="119"/>
      <c r="G108" s="82">
        <f t="shared" si="49"/>
        <v>0</v>
      </c>
      <c r="H108" s="70">
        <f t="shared" si="50"/>
        <v>0</v>
      </c>
      <c r="I108" s="70">
        <f t="shared" si="51"/>
        <v>0</v>
      </c>
      <c r="J108" s="83">
        <f t="shared" si="52"/>
        <v>0</v>
      </c>
      <c r="K108" s="201">
        <f t="shared" si="53"/>
        <v>0</v>
      </c>
      <c r="L108" s="70">
        <f t="shared" si="54"/>
        <v>0</v>
      </c>
      <c r="M108" s="111"/>
      <c r="N108" s="164"/>
      <c r="O108" s="164"/>
      <c r="P108" s="164"/>
      <c r="Q108" s="164"/>
      <c r="R108" s="164"/>
      <c r="S108" s="164"/>
      <c r="T108" s="164"/>
      <c r="U108" s="164"/>
      <c r="V108" s="164"/>
      <c r="W108" s="164"/>
      <c r="X108" s="164"/>
      <c r="Y108" s="164"/>
      <c r="Z108" s="164"/>
      <c r="AA108" s="164"/>
      <c r="AB108" s="164"/>
      <c r="AC108" s="164"/>
      <c r="AD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</row>
    <row r="109" spans="1:44" s="165" customFormat="1" ht="18" customHeight="1">
      <c r="A109" s="177" t="s">
        <v>166</v>
      </c>
      <c r="B109" s="90">
        <v>1</v>
      </c>
      <c r="C109" s="89" t="s">
        <v>99</v>
      </c>
      <c r="D109" s="119"/>
      <c r="E109" s="68">
        <f t="shared" si="48"/>
        <v>0</v>
      </c>
      <c r="F109" s="119"/>
      <c r="G109" s="82">
        <f t="shared" si="49"/>
        <v>0</v>
      </c>
      <c r="H109" s="70">
        <f t="shared" si="50"/>
        <v>0</v>
      </c>
      <c r="I109" s="70">
        <f t="shared" si="51"/>
        <v>0</v>
      </c>
      <c r="J109" s="83">
        <f t="shared" si="52"/>
        <v>0</v>
      </c>
      <c r="K109" s="201">
        <f t="shared" si="53"/>
        <v>0</v>
      </c>
      <c r="L109" s="70">
        <f t="shared" si="54"/>
        <v>0</v>
      </c>
      <c r="M109" s="111"/>
      <c r="N109" s="164"/>
      <c r="O109" s="164"/>
      <c r="P109" s="164"/>
      <c r="Q109" s="164"/>
      <c r="R109" s="164"/>
      <c r="S109" s="164"/>
      <c r="T109" s="164"/>
      <c r="U109" s="164"/>
      <c r="V109" s="164"/>
      <c r="W109" s="164"/>
      <c r="X109" s="164"/>
      <c r="Y109" s="164"/>
      <c r="Z109" s="164"/>
      <c r="AA109" s="164"/>
      <c r="AB109" s="164"/>
      <c r="AC109" s="164"/>
      <c r="AD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</row>
    <row r="110" spans="1:44" s="165" customFormat="1" ht="18" customHeight="1">
      <c r="A110" s="177" t="s">
        <v>167</v>
      </c>
      <c r="B110" s="90">
        <v>1</v>
      </c>
      <c r="C110" s="89" t="s">
        <v>99</v>
      </c>
      <c r="D110" s="119"/>
      <c r="E110" s="68">
        <f t="shared" si="48"/>
        <v>0</v>
      </c>
      <c r="F110" s="119"/>
      <c r="G110" s="82">
        <f t="shared" si="49"/>
        <v>0</v>
      </c>
      <c r="H110" s="70">
        <f t="shared" si="50"/>
        <v>0</v>
      </c>
      <c r="I110" s="70">
        <f t="shared" si="51"/>
        <v>0</v>
      </c>
      <c r="J110" s="83">
        <f t="shared" si="52"/>
        <v>0</v>
      </c>
      <c r="K110" s="201">
        <f t="shared" si="53"/>
        <v>0</v>
      </c>
      <c r="L110" s="70">
        <f t="shared" si="54"/>
        <v>0</v>
      </c>
      <c r="M110" s="111"/>
      <c r="N110" s="164"/>
      <c r="O110" s="164"/>
      <c r="P110" s="164"/>
      <c r="Q110" s="164"/>
      <c r="R110" s="164"/>
      <c r="S110" s="164"/>
      <c r="T110" s="164"/>
      <c r="U110" s="164"/>
      <c r="V110" s="164"/>
      <c r="W110" s="164"/>
      <c r="X110" s="164"/>
      <c r="Y110" s="164"/>
      <c r="Z110" s="164"/>
      <c r="AA110" s="164"/>
      <c r="AB110" s="164"/>
      <c r="AC110" s="164"/>
      <c r="AD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</row>
    <row r="111" spans="1:44" s="165" customFormat="1" ht="18" customHeight="1">
      <c r="A111" s="177" t="s">
        <v>168</v>
      </c>
      <c r="B111" s="90">
        <v>30.61</v>
      </c>
      <c r="C111" s="89" t="s">
        <v>111</v>
      </c>
      <c r="D111" s="119"/>
      <c r="E111" s="68">
        <f t="shared" si="48"/>
        <v>0</v>
      </c>
      <c r="F111" s="119"/>
      <c r="G111" s="82">
        <f t="shared" si="49"/>
        <v>0</v>
      </c>
      <c r="H111" s="70">
        <f t="shared" si="50"/>
        <v>0</v>
      </c>
      <c r="I111" s="70">
        <f t="shared" si="51"/>
        <v>0</v>
      </c>
      <c r="J111" s="83">
        <f t="shared" si="52"/>
        <v>0</v>
      </c>
      <c r="K111" s="201">
        <f t="shared" si="53"/>
        <v>0</v>
      </c>
      <c r="L111" s="70">
        <f t="shared" si="54"/>
        <v>0</v>
      </c>
      <c r="M111" s="111"/>
      <c r="N111" s="164"/>
      <c r="O111" s="164"/>
      <c r="P111" s="164"/>
      <c r="Q111" s="164"/>
      <c r="R111" s="164"/>
      <c r="S111" s="164"/>
      <c r="T111" s="164"/>
      <c r="U111" s="164"/>
      <c r="V111" s="164"/>
      <c r="W111" s="164"/>
      <c r="X111" s="164"/>
      <c r="Y111" s="164"/>
      <c r="Z111" s="164"/>
      <c r="AA111" s="164"/>
      <c r="AB111" s="164"/>
      <c r="AC111" s="164"/>
      <c r="AD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</row>
    <row r="112" spans="1:44" s="165" customFormat="1" ht="18" customHeight="1">
      <c r="A112" s="177" t="s">
        <v>169</v>
      </c>
      <c r="B112" s="90">
        <v>51</v>
      </c>
      <c r="C112" s="89" t="s">
        <v>99</v>
      </c>
      <c r="D112" s="119"/>
      <c r="E112" s="68">
        <f t="shared" si="48"/>
        <v>0</v>
      </c>
      <c r="F112" s="119"/>
      <c r="G112" s="82">
        <f t="shared" si="49"/>
        <v>0</v>
      </c>
      <c r="H112" s="70">
        <f t="shared" si="50"/>
        <v>0</v>
      </c>
      <c r="I112" s="70">
        <f t="shared" si="51"/>
        <v>0</v>
      </c>
      <c r="J112" s="83">
        <f t="shared" si="52"/>
        <v>0</v>
      </c>
      <c r="K112" s="201">
        <f t="shared" si="53"/>
        <v>0</v>
      </c>
      <c r="L112" s="70">
        <f t="shared" si="54"/>
        <v>0</v>
      </c>
      <c r="M112" s="111"/>
      <c r="N112" s="164"/>
      <c r="O112" s="164"/>
      <c r="P112" s="164"/>
      <c r="Q112" s="164"/>
      <c r="R112" s="164"/>
      <c r="S112" s="164"/>
      <c r="T112" s="164"/>
      <c r="U112" s="164"/>
      <c r="V112" s="164"/>
      <c r="W112" s="164"/>
      <c r="X112" s="164"/>
      <c r="Y112" s="164"/>
      <c r="Z112" s="164"/>
      <c r="AA112" s="164"/>
      <c r="AB112" s="164"/>
      <c r="AC112" s="164"/>
      <c r="AD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</row>
    <row r="113" spans="1:44" s="165" customFormat="1" ht="18" customHeight="1">
      <c r="A113" s="177" t="s">
        <v>170</v>
      </c>
      <c r="B113" s="90">
        <v>4</v>
      </c>
      <c r="C113" s="89" t="s">
        <v>99</v>
      </c>
      <c r="D113" s="119"/>
      <c r="E113" s="68">
        <f t="shared" si="48"/>
        <v>0</v>
      </c>
      <c r="F113" s="119"/>
      <c r="G113" s="82">
        <f t="shared" si="49"/>
        <v>0</v>
      </c>
      <c r="H113" s="70">
        <f t="shared" si="50"/>
        <v>0</v>
      </c>
      <c r="I113" s="70">
        <f t="shared" si="51"/>
        <v>0</v>
      </c>
      <c r="J113" s="83">
        <f t="shared" si="52"/>
        <v>0</v>
      </c>
      <c r="K113" s="201">
        <f t="shared" si="53"/>
        <v>0</v>
      </c>
      <c r="L113" s="70">
        <f t="shared" si="54"/>
        <v>0</v>
      </c>
      <c r="M113" s="111"/>
      <c r="N113" s="164"/>
      <c r="O113" s="164"/>
      <c r="P113" s="164"/>
      <c r="Q113" s="164"/>
      <c r="R113" s="164"/>
      <c r="S113" s="164"/>
      <c r="T113" s="164"/>
      <c r="U113" s="164"/>
      <c r="V113" s="164"/>
      <c r="W113" s="164"/>
      <c r="X113" s="164"/>
      <c r="Y113" s="164"/>
      <c r="Z113" s="164"/>
      <c r="AA113" s="164"/>
      <c r="AB113" s="164"/>
      <c r="AC113" s="164"/>
      <c r="AD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</row>
    <row r="114" spans="1:44" s="165" customFormat="1" ht="18" customHeight="1">
      <c r="A114" s="177" t="s">
        <v>171</v>
      </c>
      <c r="B114" s="90">
        <v>45</v>
      </c>
      <c r="C114" s="89" t="s">
        <v>111</v>
      </c>
      <c r="D114" s="119"/>
      <c r="E114" s="68">
        <f t="shared" si="48"/>
        <v>0</v>
      </c>
      <c r="F114" s="119"/>
      <c r="G114" s="82">
        <f t="shared" si="49"/>
        <v>0</v>
      </c>
      <c r="H114" s="70">
        <f t="shared" si="50"/>
        <v>0</v>
      </c>
      <c r="I114" s="70">
        <f t="shared" si="51"/>
        <v>0</v>
      </c>
      <c r="J114" s="83">
        <f t="shared" si="52"/>
        <v>0</v>
      </c>
      <c r="K114" s="201">
        <f t="shared" si="53"/>
        <v>0</v>
      </c>
      <c r="L114" s="70">
        <f t="shared" si="54"/>
        <v>0</v>
      </c>
      <c r="M114" s="111"/>
      <c r="N114" s="164"/>
      <c r="O114" s="164"/>
      <c r="P114" s="164"/>
      <c r="Q114" s="164"/>
      <c r="R114" s="164"/>
      <c r="S114" s="164"/>
      <c r="T114" s="164"/>
      <c r="U114" s="164"/>
      <c r="V114" s="164"/>
      <c r="W114" s="164"/>
      <c r="X114" s="164"/>
      <c r="Y114" s="164"/>
      <c r="Z114" s="164"/>
      <c r="AA114" s="164"/>
      <c r="AB114" s="164"/>
      <c r="AC114" s="164"/>
      <c r="AD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</row>
    <row r="115" spans="1:44" s="165" customFormat="1" ht="18" customHeight="1">
      <c r="A115" s="177" t="s">
        <v>172</v>
      </c>
      <c r="B115" s="90">
        <v>90</v>
      </c>
      <c r="C115" s="89" t="s">
        <v>99</v>
      </c>
      <c r="D115" s="119"/>
      <c r="E115" s="68">
        <f t="shared" si="48"/>
        <v>0</v>
      </c>
      <c r="F115" s="119"/>
      <c r="G115" s="82">
        <f t="shared" si="49"/>
        <v>0</v>
      </c>
      <c r="H115" s="70">
        <f t="shared" si="50"/>
        <v>0</v>
      </c>
      <c r="I115" s="70">
        <f t="shared" si="51"/>
        <v>0</v>
      </c>
      <c r="J115" s="83">
        <f t="shared" si="52"/>
        <v>0</v>
      </c>
      <c r="K115" s="201">
        <f t="shared" si="53"/>
        <v>0</v>
      </c>
      <c r="L115" s="70">
        <f t="shared" si="54"/>
        <v>0</v>
      </c>
      <c r="M115" s="111"/>
      <c r="N115" s="164"/>
      <c r="O115" s="164"/>
      <c r="P115" s="164"/>
      <c r="Q115" s="164"/>
      <c r="R115" s="164"/>
      <c r="S115" s="164"/>
      <c r="T115" s="164"/>
      <c r="U115" s="164"/>
      <c r="V115" s="164"/>
      <c r="W115" s="164"/>
      <c r="X115" s="164"/>
      <c r="Y115" s="164"/>
      <c r="Z115" s="164"/>
      <c r="AA115" s="164"/>
      <c r="AB115" s="164"/>
      <c r="AC115" s="164"/>
      <c r="AD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</row>
    <row r="116" spans="1:44" s="165" customFormat="1" ht="18" customHeight="1">
      <c r="A116" s="177" t="s">
        <v>173</v>
      </c>
      <c r="B116" s="90">
        <v>10</v>
      </c>
      <c r="C116" s="89" t="s">
        <v>99</v>
      </c>
      <c r="D116" s="119"/>
      <c r="E116" s="68">
        <f t="shared" si="48"/>
        <v>0</v>
      </c>
      <c r="F116" s="119"/>
      <c r="G116" s="82">
        <f t="shared" si="49"/>
        <v>0</v>
      </c>
      <c r="H116" s="70">
        <f t="shared" si="50"/>
        <v>0</v>
      </c>
      <c r="I116" s="70">
        <f t="shared" si="51"/>
        <v>0</v>
      </c>
      <c r="J116" s="83">
        <f t="shared" si="52"/>
        <v>0</v>
      </c>
      <c r="K116" s="201">
        <f t="shared" si="53"/>
        <v>0</v>
      </c>
      <c r="L116" s="70">
        <f t="shared" si="54"/>
        <v>0</v>
      </c>
      <c r="M116" s="111"/>
      <c r="N116" s="164"/>
      <c r="O116" s="164"/>
      <c r="P116" s="164"/>
      <c r="Q116" s="164"/>
      <c r="R116" s="164"/>
      <c r="S116" s="164"/>
      <c r="T116" s="164"/>
      <c r="U116" s="164"/>
      <c r="V116" s="164"/>
      <c r="W116" s="164"/>
      <c r="X116" s="164"/>
      <c r="Y116" s="164"/>
      <c r="Z116" s="164"/>
      <c r="AA116" s="164"/>
      <c r="AB116" s="164"/>
      <c r="AC116" s="164"/>
      <c r="AD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</row>
    <row r="117" spans="1:44" s="165" customFormat="1" ht="18" customHeight="1">
      <c r="A117" s="177" t="s">
        <v>174</v>
      </c>
      <c r="B117" s="90">
        <v>12</v>
      </c>
      <c r="C117" s="89" t="s">
        <v>99</v>
      </c>
      <c r="D117" s="119"/>
      <c r="E117" s="68">
        <f t="shared" si="48"/>
        <v>0</v>
      </c>
      <c r="F117" s="119"/>
      <c r="G117" s="82">
        <f t="shared" si="49"/>
        <v>0</v>
      </c>
      <c r="H117" s="70">
        <f t="shared" si="50"/>
        <v>0</v>
      </c>
      <c r="I117" s="70">
        <f t="shared" si="51"/>
        <v>0</v>
      </c>
      <c r="J117" s="83">
        <f t="shared" si="52"/>
        <v>0</v>
      </c>
      <c r="K117" s="201">
        <f t="shared" si="53"/>
        <v>0</v>
      </c>
      <c r="L117" s="70">
        <f t="shared" si="54"/>
        <v>0</v>
      </c>
      <c r="M117" s="111"/>
      <c r="N117" s="164"/>
      <c r="O117" s="164"/>
      <c r="P117" s="164"/>
      <c r="Q117" s="164"/>
      <c r="R117" s="164"/>
      <c r="S117" s="164"/>
      <c r="T117" s="164"/>
      <c r="U117" s="164"/>
      <c r="V117" s="164"/>
      <c r="W117" s="164"/>
      <c r="X117" s="164"/>
      <c r="Y117" s="164"/>
      <c r="Z117" s="164"/>
      <c r="AA117" s="164"/>
      <c r="AB117" s="164"/>
      <c r="AC117" s="164"/>
      <c r="AD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</row>
    <row r="118" spans="1:44" s="165" customFormat="1" ht="18" customHeight="1">
      <c r="A118" s="177" t="s">
        <v>175</v>
      </c>
      <c r="B118" s="90">
        <v>47</v>
      </c>
      <c r="C118" s="89" t="s">
        <v>99</v>
      </c>
      <c r="D118" s="119"/>
      <c r="E118" s="68">
        <f t="shared" si="48"/>
        <v>0</v>
      </c>
      <c r="F118" s="119"/>
      <c r="G118" s="82">
        <f t="shared" si="49"/>
        <v>0</v>
      </c>
      <c r="H118" s="70">
        <f t="shared" si="50"/>
        <v>0</v>
      </c>
      <c r="I118" s="70">
        <f t="shared" si="51"/>
        <v>0</v>
      </c>
      <c r="J118" s="83">
        <f t="shared" si="52"/>
        <v>0</v>
      </c>
      <c r="K118" s="201">
        <f t="shared" si="53"/>
        <v>0</v>
      </c>
      <c r="L118" s="70">
        <f t="shared" si="54"/>
        <v>0</v>
      </c>
      <c r="M118" s="111"/>
      <c r="N118" s="164"/>
      <c r="O118" s="164"/>
      <c r="P118" s="164"/>
      <c r="Q118" s="164"/>
      <c r="R118" s="164"/>
      <c r="S118" s="164"/>
      <c r="T118" s="164"/>
      <c r="U118" s="164"/>
      <c r="V118" s="164"/>
      <c r="W118" s="164"/>
      <c r="X118" s="164"/>
      <c r="Y118" s="164"/>
      <c r="Z118" s="164"/>
      <c r="AA118" s="164"/>
      <c r="AB118" s="164"/>
      <c r="AC118" s="164"/>
      <c r="AD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</row>
    <row r="119" spans="1:44" s="165" customFormat="1" ht="18" customHeight="1">
      <c r="A119" s="177" t="s">
        <v>176</v>
      </c>
      <c r="B119" s="90">
        <v>201</v>
      </c>
      <c r="C119" s="89" t="s">
        <v>98</v>
      </c>
      <c r="D119" s="119"/>
      <c r="E119" s="68">
        <f t="shared" si="48"/>
        <v>0</v>
      </c>
      <c r="F119" s="119"/>
      <c r="G119" s="82">
        <f t="shared" si="49"/>
        <v>0</v>
      </c>
      <c r="H119" s="70">
        <f t="shared" si="50"/>
        <v>0</v>
      </c>
      <c r="I119" s="70">
        <f t="shared" si="51"/>
        <v>0</v>
      </c>
      <c r="J119" s="83">
        <f t="shared" si="52"/>
        <v>0</v>
      </c>
      <c r="K119" s="201">
        <f t="shared" si="53"/>
        <v>0</v>
      </c>
      <c r="L119" s="70">
        <f t="shared" si="54"/>
        <v>0</v>
      </c>
      <c r="M119" s="111"/>
      <c r="N119" s="164"/>
      <c r="O119" s="164"/>
      <c r="P119" s="164"/>
      <c r="Q119" s="164"/>
      <c r="R119" s="164"/>
      <c r="S119" s="164"/>
      <c r="T119" s="164"/>
      <c r="U119" s="164"/>
      <c r="V119" s="164"/>
      <c r="W119" s="164"/>
      <c r="X119" s="164"/>
      <c r="Y119" s="164"/>
      <c r="Z119" s="164"/>
      <c r="AA119" s="164"/>
      <c r="AB119" s="164"/>
      <c r="AC119" s="164"/>
      <c r="AD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</row>
    <row r="120" spans="1:44" s="165" customFormat="1" ht="18" customHeight="1">
      <c r="A120" s="177" t="s">
        <v>177</v>
      </c>
      <c r="B120" s="90">
        <v>36</v>
      </c>
      <c r="C120" s="89" t="s">
        <v>111</v>
      </c>
      <c r="D120" s="119"/>
      <c r="E120" s="68">
        <f t="shared" si="48"/>
        <v>0</v>
      </c>
      <c r="F120" s="119"/>
      <c r="G120" s="82">
        <f t="shared" si="49"/>
        <v>0</v>
      </c>
      <c r="H120" s="70">
        <f t="shared" si="50"/>
        <v>0</v>
      </c>
      <c r="I120" s="70">
        <f t="shared" si="51"/>
        <v>0</v>
      </c>
      <c r="J120" s="83">
        <f t="shared" si="52"/>
        <v>0</v>
      </c>
      <c r="K120" s="201">
        <f t="shared" si="53"/>
        <v>0</v>
      </c>
      <c r="L120" s="70">
        <f t="shared" si="54"/>
        <v>0</v>
      </c>
      <c r="M120" s="111"/>
      <c r="N120" s="164"/>
      <c r="O120" s="164"/>
      <c r="P120" s="164"/>
      <c r="Q120" s="164"/>
      <c r="R120" s="164"/>
      <c r="S120" s="164"/>
      <c r="T120" s="164"/>
      <c r="U120" s="164"/>
      <c r="V120" s="164"/>
      <c r="W120" s="164"/>
      <c r="X120" s="164"/>
      <c r="Y120" s="164"/>
      <c r="Z120" s="164"/>
      <c r="AA120" s="164"/>
      <c r="AB120" s="164"/>
      <c r="AC120" s="164"/>
      <c r="AD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</row>
    <row r="121" spans="1:44" s="165" customFormat="1" ht="18" customHeight="1">
      <c r="A121" s="177" t="s">
        <v>178</v>
      </c>
      <c r="B121" s="90">
        <v>72</v>
      </c>
      <c r="C121" s="89" t="s">
        <v>99</v>
      </c>
      <c r="D121" s="119"/>
      <c r="E121" s="68">
        <f t="shared" si="48"/>
        <v>0</v>
      </c>
      <c r="F121" s="119"/>
      <c r="G121" s="82">
        <f t="shared" si="49"/>
        <v>0</v>
      </c>
      <c r="H121" s="70">
        <f t="shared" si="50"/>
        <v>0</v>
      </c>
      <c r="I121" s="70">
        <f t="shared" si="51"/>
        <v>0</v>
      </c>
      <c r="J121" s="83">
        <f t="shared" si="52"/>
        <v>0</v>
      </c>
      <c r="K121" s="201">
        <f t="shared" si="53"/>
        <v>0</v>
      </c>
      <c r="L121" s="70">
        <f t="shared" si="54"/>
        <v>0</v>
      </c>
      <c r="M121" s="111"/>
      <c r="N121" s="164"/>
      <c r="O121" s="164"/>
      <c r="P121" s="164"/>
      <c r="Q121" s="164"/>
      <c r="R121" s="164"/>
      <c r="S121" s="164"/>
      <c r="T121" s="164"/>
      <c r="U121" s="164"/>
      <c r="V121" s="164"/>
      <c r="W121" s="164"/>
      <c r="X121" s="164"/>
      <c r="Y121" s="164"/>
      <c r="Z121" s="164"/>
      <c r="AA121" s="164"/>
      <c r="AB121" s="164"/>
      <c r="AC121" s="164"/>
      <c r="AD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</row>
    <row r="122" spans="1:44" s="165" customFormat="1" ht="18" customHeight="1">
      <c r="A122" s="177" t="s">
        <v>179</v>
      </c>
      <c r="B122" s="90">
        <v>8</v>
      </c>
      <c r="C122" s="158" t="s">
        <v>99</v>
      </c>
      <c r="D122" s="69"/>
      <c r="E122" s="68">
        <f t="shared" si="48"/>
        <v>0</v>
      </c>
      <c r="F122" s="69"/>
      <c r="G122" s="82">
        <f t="shared" si="49"/>
        <v>0</v>
      </c>
      <c r="H122" s="70">
        <f t="shared" si="50"/>
        <v>0</v>
      </c>
      <c r="I122" s="70">
        <f t="shared" si="51"/>
        <v>0</v>
      </c>
      <c r="J122" s="83">
        <f t="shared" si="52"/>
        <v>0</v>
      </c>
      <c r="K122" s="201">
        <f t="shared" si="53"/>
        <v>0</v>
      </c>
      <c r="L122" s="70">
        <f t="shared" si="54"/>
        <v>0</v>
      </c>
      <c r="M122" s="111"/>
      <c r="N122" s="164"/>
      <c r="O122" s="164"/>
      <c r="P122" s="164"/>
      <c r="Q122" s="164"/>
      <c r="R122" s="164"/>
      <c r="S122" s="164"/>
      <c r="T122" s="164"/>
      <c r="U122" s="164"/>
      <c r="V122" s="164"/>
      <c r="W122" s="164"/>
      <c r="X122" s="164"/>
      <c r="Y122" s="164"/>
      <c r="Z122" s="164"/>
      <c r="AA122" s="164"/>
      <c r="AB122" s="164"/>
      <c r="AC122" s="164"/>
      <c r="AD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</row>
    <row r="123" spans="1:44" s="165" customFormat="1" ht="18" customHeight="1">
      <c r="A123" s="177" t="s">
        <v>180</v>
      </c>
      <c r="B123" s="90">
        <v>41</v>
      </c>
      <c r="C123" s="158" t="s">
        <v>99</v>
      </c>
      <c r="D123" s="69"/>
      <c r="E123" s="68">
        <f t="shared" si="48"/>
        <v>0</v>
      </c>
      <c r="F123" s="69"/>
      <c r="G123" s="82">
        <f t="shared" si="49"/>
        <v>0</v>
      </c>
      <c r="H123" s="70">
        <f t="shared" si="50"/>
        <v>0</v>
      </c>
      <c r="I123" s="70">
        <f t="shared" si="51"/>
        <v>0</v>
      </c>
      <c r="J123" s="83">
        <f t="shared" si="52"/>
        <v>0</v>
      </c>
      <c r="K123" s="201">
        <f t="shared" si="53"/>
        <v>0</v>
      </c>
      <c r="L123" s="70">
        <f t="shared" si="54"/>
        <v>0</v>
      </c>
      <c r="M123" s="111"/>
      <c r="N123" s="164"/>
      <c r="O123" s="164"/>
      <c r="P123" s="164"/>
      <c r="Q123" s="164"/>
      <c r="R123" s="164"/>
      <c r="S123" s="164"/>
      <c r="T123" s="164"/>
      <c r="U123" s="164"/>
      <c r="V123" s="164"/>
      <c r="W123" s="164"/>
      <c r="X123" s="164"/>
      <c r="Y123" s="164"/>
      <c r="Z123" s="164"/>
      <c r="AA123" s="164"/>
      <c r="AB123" s="164"/>
      <c r="AC123" s="164"/>
      <c r="AD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</row>
    <row r="124" spans="1:44" s="165" customFormat="1" ht="18" customHeight="1">
      <c r="A124" s="177" t="s">
        <v>181</v>
      </c>
      <c r="B124" s="90">
        <v>1</v>
      </c>
      <c r="C124" s="158" t="s">
        <v>99</v>
      </c>
      <c r="D124" s="69"/>
      <c r="E124" s="68">
        <f t="shared" si="48"/>
        <v>0</v>
      </c>
      <c r="F124" s="69"/>
      <c r="G124" s="82">
        <f t="shared" si="49"/>
        <v>0</v>
      </c>
      <c r="H124" s="70">
        <f t="shared" si="50"/>
        <v>0</v>
      </c>
      <c r="I124" s="70">
        <f t="shared" si="51"/>
        <v>0</v>
      </c>
      <c r="J124" s="83">
        <f t="shared" si="52"/>
        <v>0</v>
      </c>
      <c r="K124" s="201">
        <f t="shared" si="53"/>
        <v>0</v>
      </c>
      <c r="L124" s="70">
        <f t="shared" si="54"/>
        <v>0</v>
      </c>
      <c r="M124" s="111"/>
      <c r="N124" s="164"/>
      <c r="O124" s="164"/>
      <c r="P124" s="164"/>
      <c r="Q124" s="164"/>
      <c r="R124" s="164"/>
      <c r="S124" s="164"/>
      <c r="T124" s="164"/>
      <c r="U124" s="164"/>
      <c r="V124" s="164"/>
      <c r="W124" s="164"/>
      <c r="X124" s="164"/>
      <c r="Y124" s="164"/>
      <c r="Z124" s="164"/>
      <c r="AA124" s="164"/>
      <c r="AB124" s="164"/>
      <c r="AC124" s="164"/>
      <c r="AD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</row>
    <row r="125" spans="1:44" s="165" customFormat="1" ht="18" customHeight="1">
      <c r="A125" s="177" t="s">
        <v>182</v>
      </c>
      <c r="B125" s="90">
        <v>2</v>
      </c>
      <c r="C125" s="158" t="s">
        <v>99</v>
      </c>
      <c r="D125" s="69"/>
      <c r="E125" s="68">
        <f t="shared" si="48"/>
        <v>0</v>
      </c>
      <c r="F125" s="69"/>
      <c r="G125" s="82">
        <f t="shared" si="49"/>
        <v>0</v>
      </c>
      <c r="H125" s="70">
        <f t="shared" si="50"/>
        <v>0</v>
      </c>
      <c r="I125" s="70">
        <f t="shared" si="51"/>
        <v>0</v>
      </c>
      <c r="J125" s="83">
        <f t="shared" si="52"/>
        <v>0</v>
      </c>
      <c r="K125" s="201">
        <f t="shared" si="53"/>
        <v>0</v>
      </c>
      <c r="L125" s="70">
        <f t="shared" si="54"/>
        <v>0</v>
      </c>
      <c r="M125" s="111"/>
      <c r="N125" s="164"/>
      <c r="O125" s="164"/>
      <c r="P125" s="164"/>
      <c r="Q125" s="164"/>
      <c r="R125" s="164"/>
      <c r="S125" s="164"/>
      <c r="T125" s="164"/>
      <c r="U125" s="164"/>
      <c r="V125" s="164"/>
      <c r="W125" s="164"/>
      <c r="X125" s="164"/>
      <c r="Y125" s="164"/>
      <c r="Z125" s="164"/>
      <c r="AA125" s="164"/>
      <c r="AB125" s="164"/>
      <c r="AC125" s="164"/>
      <c r="AD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</row>
    <row r="126" spans="1:44" s="165" customFormat="1" ht="18" customHeight="1">
      <c r="A126" s="175" t="s">
        <v>183</v>
      </c>
      <c r="B126" s="116"/>
      <c r="C126" s="158"/>
      <c r="D126" s="69"/>
      <c r="E126" s="81"/>
      <c r="F126" s="69"/>
      <c r="G126" s="82"/>
      <c r="H126" s="82"/>
      <c r="I126" s="81"/>
      <c r="J126" s="83"/>
      <c r="K126" s="201"/>
      <c r="L126" s="81"/>
      <c r="M126" s="111"/>
      <c r="N126" s="164"/>
      <c r="O126" s="164"/>
      <c r="P126" s="164"/>
      <c r="Q126" s="164"/>
      <c r="R126" s="164"/>
      <c r="S126" s="164"/>
      <c r="T126" s="164"/>
      <c r="U126" s="164"/>
      <c r="V126" s="164"/>
      <c r="W126" s="164"/>
      <c r="X126" s="164"/>
      <c r="Y126" s="164"/>
      <c r="Z126" s="164"/>
      <c r="AA126" s="164"/>
      <c r="AB126" s="164"/>
      <c r="AC126" s="164"/>
      <c r="AD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</row>
    <row r="127" spans="1:44" s="165" customFormat="1" ht="18" customHeight="1">
      <c r="A127" s="177" t="s">
        <v>184</v>
      </c>
      <c r="B127" s="90">
        <v>1</v>
      </c>
      <c r="C127" s="158" t="s">
        <v>99</v>
      </c>
      <c r="D127" s="69"/>
      <c r="E127" s="68">
        <f t="shared" ref="E127:E128" si="55">D127*B127</f>
        <v>0</v>
      </c>
      <c r="F127" s="69"/>
      <c r="G127" s="70">
        <f t="shared" ref="G127" si="56">F127*B127</f>
        <v>0</v>
      </c>
      <c r="H127" s="70">
        <f t="shared" ref="H127:H128" si="57">+D127+F127</f>
        <v>0</v>
      </c>
      <c r="I127" s="70">
        <f t="shared" ref="I127:I128" si="58">E127+G127</f>
        <v>0</v>
      </c>
      <c r="J127" s="83">
        <f t="shared" ref="J127:J128" si="59">(K127)*I127</f>
        <v>0</v>
      </c>
      <c r="K127" s="201">
        <f t="shared" si="53"/>
        <v>0</v>
      </c>
      <c r="L127" s="70">
        <f t="shared" ref="L127:L128" si="60">I127+J127</f>
        <v>0</v>
      </c>
      <c r="M127" s="111"/>
      <c r="N127" s="164"/>
      <c r="O127" s="164"/>
      <c r="P127" s="164"/>
      <c r="Q127" s="164"/>
      <c r="R127" s="164"/>
      <c r="S127" s="164"/>
      <c r="T127" s="164"/>
      <c r="U127" s="164"/>
      <c r="V127" s="164"/>
      <c r="W127" s="164"/>
      <c r="X127" s="164"/>
      <c r="Y127" s="164"/>
      <c r="Z127" s="164"/>
      <c r="AA127" s="164"/>
      <c r="AB127" s="164"/>
      <c r="AC127" s="164"/>
      <c r="AD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</row>
    <row r="128" spans="1:44" s="165" customFormat="1" ht="18" customHeight="1">
      <c r="A128" s="177" t="s">
        <v>185</v>
      </c>
      <c r="B128" s="90">
        <v>1</v>
      </c>
      <c r="C128" s="158" t="s">
        <v>99</v>
      </c>
      <c r="D128" s="69"/>
      <c r="E128" s="68">
        <f t="shared" si="55"/>
        <v>0</v>
      </c>
      <c r="F128" s="69"/>
      <c r="G128" s="70">
        <f t="shared" si="49"/>
        <v>0</v>
      </c>
      <c r="H128" s="70">
        <f t="shared" si="57"/>
        <v>0</v>
      </c>
      <c r="I128" s="70">
        <f t="shared" si="58"/>
        <v>0</v>
      </c>
      <c r="J128" s="83">
        <f t="shared" si="59"/>
        <v>0</v>
      </c>
      <c r="K128" s="201">
        <f t="shared" si="53"/>
        <v>0</v>
      </c>
      <c r="L128" s="70">
        <f t="shared" si="60"/>
        <v>0</v>
      </c>
      <c r="M128" s="111"/>
      <c r="N128" s="164"/>
      <c r="O128" s="164"/>
      <c r="P128" s="164"/>
      <c r="Q128" s="164"/>
      <c r="R128" s="164"/>
      <c r="S128" s="164"/>
      <c r="T128" s="164"/>
      <c r="U128" s="164"/>
      <c r="V128" s="164"/>
      <c r="W128" s="164"/>
      <c r="X128" s="164"/>
      <c r="Y128" s="164"/>
      <c r="Z128" s="164"/>
      <c r="AA128" s="164"/>
      <c r="AB128" s="164"/>
      <c r="AC128" s="164"/>
      <c r="AD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</row>
    <row r="129" spans="1:44" s="165" customFormat="1" ht="18" customHeight="1">
      <c r="A129" s="175" t="s">
        <v>186</v>
      </c>
      <c r="B129" s="116"/>
      <c r="C129" s="158"/>
      <c r="D129" s="69"/>
      <c r="E129" s="81"/>
      <c r="F129" s="69"/>
      <c r="G129" s="82"/>
      <c r="H129" s="82"/>
      <c r="I129" s="81"/>
      <c r="J129" s="83"/>
      <c r="K129" s="201"/>
      <c r="L129" s="81"/>
      <c r="M129" s="111"/>
      <c r="N129" s="164"/>
      <c r="O129" s="164"/>
      <c r="P129" s="164"/>
      <c r="Q129" s="164"/>
      <c r="R129" s="164"/>
      <c r="S129" s="164"/>
      <c r="T129" s="164"/>
      <c r="U129" s="164"/>
      <c r="V129" s="164"/>
      <c r="W129" s="164"/>
      <c r="X129" s="164"/>
      <c r="Y129" s="164"/>
      <c r="Z129" s="164"/>
      <c r="AA129" s="164"/>
      <c r="AB129" s="164"/>
      <c r="AC129" s="164"/>
      <c r="AD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</row>
    <row r="130" spans="1:44" s="165" customFormat="1" ht="18" customHeight="1">
      <c r="A130" s="177" t="s">
        <v>187</v>
      </c>
      <c r="B130" s="90">
        <v>1</v>
      </c>
      <c r="C130" s="158" t="s">
        <v>99</v>
      </c>
      <c r="D130" s="69"/>
      <c r="E130" s="68">
        <f t="shared" ref="E130:E133" si="61">D130*B130</f>
        <v>0</v>
      </c>
      <c r="F130" s="69"/>
      <c r="G130" s="70">
        <f t="shared" ref="G130:G133" si="62">F130*B130</f>
        <v>0</v>
      </c>
      <c r="H130" s="70">
        <f t="shared" ref="H130:H133" si="63">+D130+F130</f>
        <v>0</v>
      </c>
      <c r="I130" s="70">
        <f t="shared" ref="I130:I133" si="64">E130+G130</f>
        <v>0</v>
      </c>
      <c r="J130" s="83">
        <f t="shared" ref="J130:J133" si="65">(K130)*I130</f>
        <v>0</v>
      </c>
      <c r="K130" s="201">
        <f t="shared" si="53"/>
        <v>0</v>
      </c>
      <c r="L130" s="70">
        <f t="shared" ref="L130:L133" si="66">I130+J130</f>
        <v>0</v>
      </c>
      <c r="M130" s="111"/>
      <c r="N130" s="164"/>
      <c r="O130" s="164"/>
      <c r="P130" s="164"/>
      <c r="Q130" s="164"/>
      <c r="R130" s="164"/>
      <c r="S130" s="164"/>
      <c r="T130" s="164"/>
      <c r="U130" s="164"/>
      <c r="V130" s="164"/>
      <c r="W130" s="164"/>
      <c r="X130" s="164"/>
      <c r="Y130" s="164"/>
      <c r="Z130" s="164"/>
      <c r="AA130" s="164"/>
      <c r="AB130" s="164"/>
      <c r="AC130" s="164"/>
      <c r="AD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</row>
    <row r="131" spans="1:44" s="165" customFormat="1" ht="18" customHeight="1">
      <c r="A131" s="177" t="s">
        <v>188</v>
      </c>
      <c r="B131" s="90">
        <v>1</v>
      </c>
      <c r="C131" s="158" t="s">
        <v>99</v>
      </c>
      <c r="D131" s="69"/>
      <c r="E131" s="68">
        <f t="shared" si="61"/>
        <v>0</v>
      </c>
      <c r="F131" s="69"/>
      <c r="G131" s="70">
        <f t="shared" si="62"/>
        <v>0</v>
      </c>
      <c r="H131" s="70">
        <f t="shared" si="63"/>
        <v>0</v>
      </c>
      <c r="I131" s="70">
        <f t="shared" si="64"/>
        <v>0</v>
      </c>
      <c r="J131" s="83">
        <f t="shared" si="65"/>
        <v>0</v>
      </c>
      <c r="K131" s="201">
        <f t="shared" si="53"/>
        <v>0</v>
      </c>
      <c r="L131" s="70">
        <f t="shared" si="66"/>
        <v>0</v>
      </c>
      <c r="M131" s="111"/>
      <c r="N131" s="164"/>
      <c r="O131" s="164"/>
      <c r="P131" s="164"/>
      <c r="Q131" s="164"/>
      <c r="R131" s="164"/>
      <c r="S131" s="164"/>
      <c r="T131" s="164"/>
      <c r="U131" s="164"/>
      <c r="V131" s="164"/>
      <c r="W131" s="164"/>
      <c r="X131" s="164"/>
      <c r="Y131" s="164"/>
      <c r="Z131" s="164"/>
      <c r="AA131" s="164"/>
      <c r="AB131" s="164"/>
      <c r="AC131" s="164"/>
      <c r="AD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</row>
    <row r="132" spans="1:44" s="165" customFormat="1" ht="18" customHeight="1">
      <c r="A132" s="177" t="s">
        <v>189</v>
      </c>
      <c r="B132" s="90">
        <v>1</v>
      </c>
      <c r="C132" s="158" t="s">
        <v>99</v>
      </c>
      <c r="D132" s="69"/>
      <c r="E132" s="68">
        <f t="shared" si="61"/>
        <v>0</v>
      </c>
      <c r="F132" s="69"/>
      <c r="G132" s="70">
        <f t="shared" si="62"/>
        <v>0</v>
      </c>
      <c r="H132" s="70">
        <f t="shared" si="63"/>
        <v>0</v>
      </c>
      <c r="I132" s="70">
        <f t="shared" si="64"/>
        <v>0</v>
      </c>
      <c r="J132" s="83">
        <f t="shared" si="65"/>
        <v>0</v>
      </c>
      <c r="K132" s="201">
        <f t="shared" si="53"/>
        <v>0</v>
      </c>
      <c r="L132" s="70">
        <f t="shared" si="66"/>
        <v>0</v>
      </c>
      <c r="M132" s="111"/>
      <c r="N132" s="164"/>
      <c r="O132" s="164"/>
      <c r="P132" s="164"/>
      <c r="Q132" s="164"/>
      <c r="R132" s="164"/>
      <c r="S132" s="164"/>
      <c r="T132" s="164"/>
      <c r="U132" s="164"/>
      <c r="V132" s="164"/>
      <c r="W132" s="164"/>
      <c r="X132" s="164"/>
      <c r="Y132" s="164"/>
      <c r="Z132" s="164"/>
      <c r="AA132" s="164"/>
      <c r="AB132" s="164"/>
      <c r="AC132" s="164"/>
      <c r="AD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</row>
    <row r="133" spans="1:44" s="165" customFormat="1" ht="18" customHeight="1">
      <c r="A133" s="177" t="s">
        <v>190</v>
      </c>
      <c r="B133" s="90">
        <v>8</v>
      </c>
      <c r="C133" s="158" t="s">
        <v>99</v>
      </c>
      <c r="D133" s="69"/>
      <c r="E133" s="68">
        <f t="shared" si="61"/>
        <v>0</v>
      </c>
      <c r="F133" s="69"/>
      <c r="G133" s="70">
        <f t="shared" si="62"/>
        <v>0</v>
      </c>
      <c r="H133" s="70">
        <f t="shared" si="63"/>
        <v>0</v>
      </c>
      <c r="I133" s="70">
        <f t="shared" si="64"/>
        <v>0</v>
      </c>
      <c r="J133" s="83">
        <f t="shared" si="65"/>
        <v>0</v>
      </c>
      <c r="K133" s="201">
        <f t="shared" si="53"/>
        <v>0</v>
      </c>
      <c r="L133" s="70">
        <f t="shared" si="66"/>
        <v>0</v>
      </c>
      <c r="M133" s="111"/>
      <c r="N133" s="164"/>
      <c r="O133" s="164"/>
      <c r="P133" s="164"/>
      <c r="Q133" s="164"/>
      <c r="R133" s="164"/>
      <c r="S133" s="164"/>
      <c r="T133" s="164"/>
      <c r="U133" s="164"/>
      <c r="V133" s="164"/>
      <c r="W133" s="164"/>
      <c r="X133" s="164"/>
      <c r="Y133" s="164"/>
      <c r="Z133" s="164"/>
      <c r="AA133" s="164"/>
      <c r="AB133" s="164"/>
      <c r="AC133" s="164"/>
      <c r="AD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</row>
    <row r="134" spans="1:44" s="165" customFormat="1" ht="18" customHeight="1">
      <c r="A134" s="175" t="s">
        <v>191</v>
      </c>
      <c r="B134" s="116"/>
      <c r="C134" s="158"/>
      <c r="D134" s="69"/>
      <c r="E134" s="81"/>
      <c r="F134" s="69"/>
      <c r="G134" s="82"/>
      <c r="H134" s="82"/>
      <c r="I134" s="81"/>
      <c r="J134" s="83"/>
      <c r="K134" s="201"/>
      <c r="L134" s="81"/>
      <c r="M134" s="111"/>
      <c r="N134" s="164"/>
      <c r="O134" s="164"/>
      <c r="P134" s="164"/>
      <c r="Q134" s="164"/>
      <c r="R134" s="164"/>
      <c r="S134" s="164"/>
      <c r="T134" s="164"/>
      <c r="U134" s="164"/>
      <c r="V134" s="164"/>
      <c r="W134" s="164"/>
      <c r="X134" s="164"/>
      <c r="Y134" s="164"/>
      <c r="Z134" s="164"/>
      <c r="AA134" s="164"/>
      <c r="AB134" s="164"/>
      <c r="AC134" s="164"/>
      <c r="AD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</row>
    <row r="135" spans="1:44" s="165" customFormat="1" ht="18" customHeight="1">
      <c r="A135" s="177" t="s">
        <v>192</v>
      </c>
      <c r="B135" s="90">
        <v>9</v>
      </c>
      <c r="C135" s="158" t="s">
        <v>99</v>
      </c>
      <c r="D135" s="69"/>
      <c r="E135" s="68">
        <f t="shared" ref="E135:E147" si="67">D135*B135</f>
        <v>0</v>
      </c>
      <c r="F135" s="69"/>
      <c r="G135" s="70">
        <f t="shared" ref="G135:G147" si="68">F135*B135</f>
        <v>0</v>
      </c>
      <c r="H135" s="70">
        <f t="shared" ref="H135:H147" si="69">+D135+F135</f>
        <v>0</v>
      </c>
      <c r="I135" s="70">
        <f t="shared" ref="I135:I147" si="70">E135+G135</f>
        <v>0</v>
      </c>
      <c r="J135" s="83">
        <f t="shared" ref="J135:J147" si="71">(K135)*I135</f>
        <v>0</v>
      </c>
      <c r="K135" s="201">
        <f t="shared" si="53"/>
        <v>0</v>
      </c>
      <c r="L135" s="70">
        <f t="shared" ref="L135:L147" si="72">I135+J135</f>
        <v>0</v>
      </c>
      <c r="M135" s="111"/>
      <c r="N135" s="164"/>
      <c r="O135" s="164"/>
      <c r="P135" s="164"/>
      <c r="Q135" s="164"/>
      <c r="R135" s="164"/>
      <c r="S135" s="164"/>
      <c r="T135" s="164"/>
      <c r="U135" s="164"/>
      <c r="V135" s="164"/>
      <c r="W135" s="164"/>
      <c r="X135" s="164"/>
      <c r="Y135" s="164"/>
      <c r="Z135" s="164"/>
      <c r="AA135" s="164"/>
      <c r="AB135" s="164"/>
      <c r="AC135" s="164"/>
      <c r="AD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</row>
    <row r="136" spans="1:44" s="165" customFormat="1" ht="18" customHeight="1">
      <c r="A136" s="177" t="s">
        <v>193</v>
      </c>
      <c r="B136" s="90">
        <v>2</v>
      </c>
      <c r="C136" s="158" t="s">
        <v>99</v>
      </c>
      <c r="D136" s="69"/>
      <c r="E136" s="68">
        <f t="shared" si="67"/>
        <v>0</v>
      </c>
      <c r="F136" s="69"/>
      <c r="G136" s="70">
        <f t="shared" si="68"/>
        <v>0</v>
      </c>
      <c r="H136" s="70">
        <f t="shared" si="69"/>
        <v>0</v>
      </c>
      <c r="I136" s="70">
        <f t="shared" si="70"/>
        <v>0</v>
      </c>
      <c r="J136" s="83">
        <f t="shared" si="71"/>
        <v>0</v>
      </c>
      <c r="K136" s="201">
        <f t="shared" si="53"/>
        <v>0</v>
      </c>
      <c r="L136" s="70">
        <f t="shared" si="72"/>
        <v>0</v>
      </c>
      <c r="M136" s="111"/>
      <c r="N136" s="164"/>
      <c r="O136" s="164"/>
      <c r="P136" s="164"/>
      <c r="Q136" s="164"/>
      <c r="R136" s="164"/>
      <c r="S136" s="164"/>
      <c r="T136" s="164"/>
      <c r="U136" s="164"/>
      <c r="V136" s="164"/>
      <c r="W136" s="164"/>
      <c r="X136" s="164"/>
      <c r="Y136" s="164"/>
      <c r="Z136" s="164"/>
      <c r="AA136" s="164"/>
      <c r="AB136" s="164"/>
      <c r="AC136" s="164"/>
      <c r="AD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</row>
    <row r="137" spans="1:44" s="165" customFormat="1" ht="18" customHeight="1">
      <c r="A137" s="177" t="s">
        <v>194</v>
      </c>
      <c r="B137" s="90">
        <v>6</v>
      </c>
      <c r="C137" s="158" t="s">
        <v>99</v>
      </c>
      <c r="D137" s="69"/>
      <c r="E137" s="68">
        <f t="shared" si="67"/>
        <v>0</v>
      </c>
      <c r="F137" s="69"/>
      <c r="G137" s="70">
        <f t="shared" si="68"/>
        <v>0</v>
      </c>
      <c r="H137" s="70">
        <f t="shared" si="69"/>
        <v>0</v>
      </c>
      <c r="I137" s="70">
        <f t="shared" si="70"/>
        <v>0</v>
      </c>
      <c r="J137" s="83">
        <f t="shared" si="71"/>
        <v>0</v>
      </c>
      <c r="K137" s="201">
        <f t="shared" si="53"/>
        <v>0</v>
      </c>
      <c r="L137" s="70">
        <f t="shared" si="72"/>
        <v>0</v>
      </c>
      <c r="M137" s="111"/>
      <c r="N137" s="164"/>
      <c r="O137" s="164"/>
      <c r="P137" s="164"/>
      <c r="Q137" s="164"/>
      <c r="R137" s="164"/>
      <c r="S137" s="164"/>
      <c r="T137" s="164"/>
      <c r="U137" s="164"/>
      <c r="V137" s="164"/>
      <c r="W137" s="164"/>
      <c r="X137" s="164"/>
      <c r="Y137" s="164"/>
      <c r="Z137" s="164"/>
      <c r="AA137" s="164"/>
      <c r="AB137" s="164"/>
      <c r="AC137" s="164"/>
      <c r="AD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</row>
    <row r="138" spans="1:44" s="165" customFormat="1" ht="18" customHeight="1">
      <c r="A138" s="177" t="s">
        <v>195</v>
      </c>
      <c r="B138" s="90">
        <v>1</v>
      </c>
      <c r="C138" s="158" t="s">
        <v>99</v>
      </c>
      <c r="D138" s="69"/>
      <c r="E138" s="68">
        <f t="shared" si="67"/>
        <v>0</v>
      </c>
      <c r="F138" s="69"/>
      <c r="G138" s="70">
        <f t="shared" si="68"/>
        <v>0</v>
      </c>
      <c r="H138" s="70">
        <f t="shared" si="69"/>
        <v>0</v>
      </c>
      <c r="I138" s="70">
        <f t="shared" si="70"/>
        <v>0</v>
      </c>
      <c r="J138" s="83">
        <f t="shared" si="71"/>
        <v>0</v>
      </c>
      <c r="K138" s="201">
        <f t="shared" si="53"/>
        <v>0</v>
      </c>
      <c r="L138" s="70">
        <f t="shared" si="72"/>
        <v>0</v>
      </c>
      <c r="M138" s="111"/>
      <c r="N138" s="164"/>
      <c r="O138" s="164"/>
      <c r="P138" s="164"/>
      <c r="Q138" s="164"/>
      <c r="R138" s="164"/>
      <c r="S138" s="164"/>
      <c r="T138" s="164"/>
      <c r="U138" s="164"/>
      <c r="V138" s="164"/>
      <c r="W138" s="164"/>
      <c r="X138" s="164"/>
      <c r="Y138" s="164"/>
      <c r="Z138" s="164"/>
      <c r="AA138" s="164"/>
      <c r="AB138" s="164"/>
      <c r="AC138" s="164"/>
      <c r="AD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</row>
    <row r="139" spans="1:44" s="165" customFormat="1" ht="18" customHeight="1">
      <c r="A139" s="177" t="s">
        <v>196</v>
      </c>
      <c r="B139" s="90">
        <v>28</v>
      </c>
      <c r="C139" s="158" t="s">
        <v>99</v>
      </c>
      <c r="D139" s="69"/>
      <c r="E139" s="68">
        <f t="shared" si="67"/>
        <v>0</v>
      </c>
      <c r="F139" s="69"/>
      <c r="G139" s="70">
        <f t="shared" si="68"/>
        <v>0</v>
      </c>
      <c r="H139" s="70">
        <f t="shared" si="69"/>
        <v>0</v>
      </c>
      <c r="I139" s="70">
        <f t="shared" si="70"/>
        <v>0</v>
      </c>
      <c r="J139" s="83">
        <f t="shared" si="71"/>
        <v>0</v>
      </c>
      <c r="K139" s="201">
        <f t="shared" si="53"/>
        <v>0</v>
      </c>
      <c r="L139" s="70">
        <f t="shared" si="72"/>
        <v>0</v>
      </c>
      <c r="M139" s="111"/>
      <c r="N139" s="164"/>
      <c r="O139" s="164"/>
      <c r="P139" s="164"/>
      <c r="Q139" s="164"/>
      <c r="R139" s="164"/>
      <c r="S139" s="164"/>
      <c r="T139" s="164"/>
      <c r="U139" s="164"/>
      <c r="V139" s="164"/>
      <c r="W139" s="164"/>
      <c r="X139" s="164"/>
      <c r="Y139" s="164"/>
      <c r="Z139" s="164"/>
      <c r="AA139" s="164"/>
      <c r="AB139" s="164"/>
      <c r="AC139" s="164"/>
      <c r="AD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</row>
    <row r="140" spans="1:44" s="165" customFormat="1" ht="18" customHeight="1">
      <c r="A140" s="177" t="s">
        <v>200</v>
      </c>
      <c r="B140" s="90">
        <v>3</v>
      </c>
      <c r="C140" s="158" t="s">
        <v>99</v>
      </c>
      <c r="D140" s="69"/>
      <c r="E140" s="68">
        <f t="shared" si="67"/>
        <v>0</v>
      </c>
      <c r="F140" s="69"/>
      <c r="G140" s="70">
        <f t="shared" si="68"/>
        <v>0</v>
      </c>
      <c r="H140" s="70">
        <f t="shared" si="69"/>
        <v>0</v>
      </c>
      <c r="I140" s="70">
        <f t="shared" si="70"/>
        <v>0</v>
      </c>
      <c r="J140" s="83">
        <f t="shared" si="71"/>
        <v>0</v>
      </c>
      <c r="K140" s="201">
        <f t="shared" si="53"/>
        <v>0</v>
      </c>
      <c r="L140" s="70">
        <f t="shared" si="72"/>
        <v>0</v>
      </c>
      <c r="M140" s="111"/>
      <c r="N140" s="164"/>
      <c r="O140" s="164"/>
      <c r="P140" s="164"/>
      <c r="Q140" s="164"/>
      <c r="R140" s="164"/>
      <c r="S140" s="164"/>
      <c r="T140" s="164"/>
      <c r="U140" s="164"/>
      <c r="V140" s="164"/>
      <c r="W140" s="164"/>
      <c r="X140" s="164"/>
      <c r="Y140" s="164"/>
      <c r="Z140" s="164"/>
      <c r="AA140" s="164"/>
      <c r="AB140" s="164"/>
      <c r="AC140" s="164"/>
      <c r="AD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</row>
    <row r="141" spans="1:44" s="165" customFormat="1" ht="18" customHeight="1">
      <c r="A141" s="177" t="s">
        <v>201</v>
      </c>
      <c r="B141" s="90">
        <v>3</v>
      </c>
      <c r="C141" s="158" t="s">
        <v>99</v>
      </c>
      <c r="D141" s="69"/>
      <c r="E141" s="68">
        <f t="shared" si="67"/>
        <v>0</v>
      </c>
      <c r="F141" s="69"/>
      <c r="G141" s="70">
        <f t="shared" si="68"/>
        <v>0</v>
      </c>
      <c r="H141" s="70">
        <f t="shared" si="69"/>
        <v>0</v>
      </c>
      <c r="I141" s="70">
        <f t="shared" si="70"/>
        <v>0</v>
      </c>
      <c r="J141" s="83">
        <f t="shared" si="71"/>
        <v>0</v>
      </c>
      <c r="K141" s="201">
        <f t="shared" si="53"/>
        <v>0</v>
      </c>
      <c r="L141" s="70">
        <f t="shared" si="72"/>
        <v>0</v>
      </c>
      <c r="M141" s="111"/>
      <c r="N141" s="164"/>
      <c r="O141" s="164"/>
      <c r="P141" s="164"/>
      <c r="Q141" s="164"/>
      <c r="R141" s="164"/>
      <c r="S141" s="164"/>
      <c r="T141" s="164"/>
      <c r="U141" s="164"/>
      <c r="V141" s="164"/>
      <c r="W141" s="164"/>
      <c r="X141" s="164"/>
      <c r="Y141" s="164"/>
      <c r="Z141" s="164"/>
      <c r="AA141" s="164"/>
      <c r="AB141" s="164"/>
      <c r="AC141" s="164"/>
      <c r="AD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</row>
    <row r="142" spans="1:44" s="165" customFormat="1" ht="18" customHeight="1">
      <c r="A142" s="177" t="s">
        <v>197</v>
      </c>
      <c r="B142" s="90">
        <v>6</v>
      </c>
      <c r="C142" s="158" t="s">
        <v>99</v>
      </c>
      <c r="D142" s="69"/>
      <c r="E142" s="68">
        <f t="shared" si="67"/>
        <v>0</v>
      </c>
      <c r="F142" s="69"/>
      <c r="G142" s="70">
        <f t="shared" si="68"/>
        <v>0</v>
      </c>
      <c r="H142" s="70">
        <f t="shared" si="69"/>
        <v>0</v>
      </c>
      <c r="I142" s="70">
        <f t="shared" si="70"/>
        <v>0</v>
      </c>
      <c r="J142" s="83">
        <f t="shared" si="71"/>
        <v>0</v>
      </c>
      <c r="K142" s="201">
        <f t="shared" si="53"/>
        <v>0</v>
      </c>
      <c r="L142" s="70">
        <f t="shared" si="72"/>
        <v>0</v>
      </c>
      <c r="M142" s="111"/>
      <c r="N142" s="164"/>
      <c r="O142" s="164"/>
      <c r="P142" s="164"/>
      <c r="Q142" s="164"/>
      <c r="R142" s="164"/>
      <c r="S142" s="164"/>
      <c r="T142" s="164"/>
      <c r="U142" s="164"/>
      <c r="V142" s="164"/>
      <c r="W142" s="164"/>
      <c r="X142" s="164"/>
      <c r="Y142" s="164"/>
      <c r="Z142" s="164"/>
      <c r="AA142" s="164"/>
      <c r="AB142" s="164"/>
      <c r="AC142" s="164"/>
      <c r="AD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</row>
    <row r="143" spans="1:44" s="165" customFormat="1" ht="18" customHeight="1">
      <c r="A143" s="177" t="s">
        <v>198</v>
      </c>
      <c r="B143" s="90">
        <v>1</v>
      </c>
      <c r="C143" s="158" t="s">
        <v>99</v>
      </c>
      <c r="D143" s="69"/>
      <c r="E143" s="68">
        <f t="shared" si="67"/>
        <v>0</v>
      </c>
      <c r="F143" s="69"/>
      <c r="G143" s="70">
        <f t="shared" si="68"/>
        <v>0</v>
      </c>
      <c r="H143" s="70">
        <f t="shared" si="69"/>
        <v>0</v>
      </c>
      <c r="I143" s="70">
        <f t="shared" si="70"/>
        <v>0</v>
      </c>
      <c r="J143" s="83">
        <f t="shared" si="71"/>
        <v>0</v>
      </c>
      <c r="K143" s="201">
        <f t="shared" si="53"/>
        <v>0</v>
      </c>
      <c r="L143" s="70">
        <f t="shared" si="72"/>
        <v>0</v>
      </c>
      <c r="M143" s="111"/>
      <c r="N143" s="164"/>
      <c r="O143" s="164"/>
      <c r="P143" s="164"/>
      <c r="Q143" s="164"/>
      <c r="R143" s="164"/>
      <c r="S143" s="164"/>
      <c r="T143" s="164"/>
      <c r="U143" s="164"/>
      <c r="V143" s="164"/>
      <c r="W143" s="164"/>
      <c r="X143" s="164"/>
      <c r="Y143" s="164"/>
      <c r="Z143" s="164"/>
      <c r="AA143" s="164"/>
      <c r="AB143" s="164"/>
      <c r="AC143" s="164"/>
      <c r="AD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</row>
    <row r="144" spans="1:44" s="165" customFormat="1" ht="18" customHeight="1">
      <c r="A144" s="177" t="s">
        <v>199</v>
      </c>
      <c r="B144" s="90">
        <v>5</v>
      </c>
      <c r="C144" s="89" t="s">
        <v>98</v>
      </c>
      <c r="D144" s="69"/>
      <c r="E144" s="68">
        <f t="shared" si="67"/>
        <v>0</v>
      </c>
      <c r="F144" s="69"/>
      <c r="G144" s="70">
        <f t="shared" si="68"/>
        <v>0</v>
      </c>
      <c r="H144" s="70">
        <f t="shared" si="69"/>
        <v>0</v>
      </c>
      <c r="I144" s="70">
        <f t="shared" si="70"/>
        <v>0</v>
      </c>
      <c r="J144" s="83">
        <f t="shared" si="71"/>
        <v>0</v>
      </c>
      <c r="K144" s="201">
        <f t="shared" si="53"/>
        <v>0</v>
      </c>
      <c r="L144" s="70">
        <f t="shared" si="72"/>
        <v>0</v>
      </c>
      <c r="M144" s="111"/>
      <c r="N144" s="164"/>
      <c r="O144" s="164"/>
      <c r="P144" s="164"/>
      <c r="Q144" s="164"/>
      <c r="R144" s="164"/>
      <c r="S144" s="164"/>
      <c r="T144" s="164"/>
      <c r="U144" s="164"/>
      <c r="V144" s="164"/>
      <c r="W144" s="164"/>
      <c r="X144" s="164"/>
      <c r="Y144" s="164"/>
      <c r="Z144" s="164"/>
      <c r="AA144" s="164"/>
      <c r="AB144" s="164"/>
      <c r="AC144" s="164"/>
      <c r="AD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</row>
    <row r="145" spans="1:44" s="165" customFormat="1" ht="18" customHeight="1">
      <c r="A145" s="177" t="s">
        <v>322</v>
      </c>
      <c r="B145" s="90">
        <v>5</v>
      </c>
      <c r="C145" s="158" t="s">
        <v>99</v>
      </c>
      <c r="D145" s="69"/>
      <c r="E145" s="68">
        <f t="shared" si="67"/>
        <v>0</v>
      </c>
      <c r="F145" s="69"/>
      <c r="G145" s="70">
        <f t="shared" si="68"/>
        <v>0</v>
      </c>
      <c r="H145" s="70">
        <f t="shared" si="69"/>
        <v>0</v>
      </c>
      <c r="I145" s="70">
        <f t="shared" si="70"/>
        <v>0</v>
      </c>
      <c r="J145" s="83">
        <f t="shared" si="71"/>
        <v>0</v>
      </c>
      <c r="K145" s="201">
        <f t="shared" si="53"/>
        <v>0</v>
      </c>
      <c r="L145" s="70">
        <f t="shared" si="72"/>
        <v>0</v>
      </c>
      <c r="M145" s="111"/>
      <c r="N145" s="164"/>
      <c r="O145" s="164"/>
      <c r="P145" s="164"/>
      <c r="Q145" s="164"/>
      <c r="R145" s="164"/>
      <c r="S145" s="164"/>
      <c r="T145" s="164"/>
      <c r="U145" s="164"/>
      <c r="V145" s="164"/>
      <c r="W145" s="164"/>
      <c r="X145" s="164"/>
      <c r="Y145" s="164"/>
      <c r="Z145" s="164"/>
      <c r="AA145" s="164"/>
      <c r="AB145" s="164"/>
      <c r="AC145" s="164"/>
      <c r="AD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</row>
    <row r="146" spans="1:44" s="165" customFormat="1" ht="18" customHeight="1">
      <c r="A146" s="177" t="s">
        <v>323</v>
      </c>
      <c r="B146" s="90">
        <v>5</v>
      </c>
      <c r="C146" s="158" t="s">
        <v>99</v>
      </c>
      <c r="D146" s="69"/>
      <c r="E146" s="68">
        <f t="shared" si="67"/>
        <v>0</v>
      </c>
      <c r="F146" s="69"/>
      <c r="G146" s="70">
        <f t="shared" si="68"/>
        <v>0</v>
      </c>
      <c r="H146" s="70">
        <f t="shared" si="69"/>
        <v>0</v>
      </c>
      <c r="I146" s="70">
        <f t="shared" si="70"/>
        <v>0</v>
      </c>
      <c r="J146" s="83">
        <f t="shared" si="71"/>
        <v>0</v>
      </c>
      <c r="K146" s="201">
        <f t="shared" si="53"/>
        <v>0</v>
      </c>
      <c r="L146" s="70">
        <f t="shared" si="72"/>
        <v>0</v>
      </c>
      <c r="M146" s="111"/>
      <c r="N146" s="164"/>
      <c r="O146" s="164"/>
      <c r="P146" s="164"/>
      <c r="Q146" s="164"/>
      <c r="R146" s="164"/>
      <c r="S146" s="164"/>
      <c r="T146" s="164"/>
      <c r="U146" s="164"/>
      <c r="V146" s="164"/>
      <c r="W146" s="164"/>
      <c r="X146" s="164"/>
      <c r="Y146" s="164"/>
      <c r="Z146" s="164"/>
      <c r="AA146" s="164"/>
      <c r="AB146" s="164"/>
      <c r="AC146" s="164"/>
      <c r="AD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</row>
    <row r="147" spans="1:44" s="165" customFormat="1" ht="18" customHeight="1">
      <c r="A147" s="177" t="s">
        <v>324</v>
      </c>
      <c r="B147" s="90">
        <v>20</v>
      </c>
      <c r="C147" s="158" t="s">
        <v>99</v>
      </c>
      <c r="D147" s="69"/>
      <c r="E147" s="68">
        <f t="shared" si="67"/>
        <v>0</v>
      </c>
      <c r="F147" s="69"/>
      <c r="G147" s="70">
        <f t="shared" si="68"/>
        <v>0</v>
      </c>
      <c r="H147" s="70">
        <f t="shared" si="69"/>
        <v>0</v>
      </c>
      <c r="I147" s="70">
        <f t="shared" si="70"/>
        <v>0</v>
      </c>
      <c r="J147" s="83">
        <f t="shared" si="71"/>
        <v>0</v>
      </c>
      <c r="K147" s="201">
        <f t="shared" si="53"/>
        <v>0</v>
      </c>
      <c r="L147" s="70">
        <f t="shared" si="72"/>
        <v>0</v>
      </c>
      <c r="M147" s="111"/>
      <c r="N147" s="164"/>
      <c r="O147" s="164"/>
      <c r="P147" s="164"/>
      <c r="Q147" s="164"/>
      <c r="R147" s="164"/>
      <c r="S147" s="164"/>
      <c r="T147" s="164"/>
      <c r="U147" s="164"/>
      <c r="V147" s="164"/>
      <c r="W147" s="164"/>
      <c r="X147" s="164"/>
      <c r="Y147" s="164"/>
      <c r="Z147" s="164"/>
      <c r="AA147" s="164"/>
      <c r="AB147" s="164"/>
      <c r="AC147" s="164"/>
      <c r="AD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</row>
    <row r="148" spans="1:44" s="165" customFormat="1" ht="18" customHeight="1">
      <c r="A148" s="175" t="s">
        <v>202</v>
      </c>
      <c r="B148" s="116"/>
      <c r="C148" s="158"/>
      <c r="D148" s="69"/>
      <c r="E148" s="81"/>
      <c r="F148" s="69"/>
      <c r="G148" s="82"/>
      <c r="H148" s="82"/>
      <c r="I148" s="81"/>
      <c r="J148" s="83"/>
      <c r="K148" s="201"/>
      <c r="L148" s="81"/>
      <c r="M148" s="111"/>
      <c r="N148" s="164"/>
      <c r="O148" s="164"/>
      <c r="P148" s="164"/>
      <c r="Q148" s="164"/>
      <c r="R148" s="164"/>
      <c r="S148" s="164"/>
      <c r="T148" s="164"/>
      <c r="U148" s="164"/>
      <c r="V148" s="164"/>
      <c r="W148" s="164"/>
      <c r="X148" s="164"/>
      <c r="Y148" s="164"/>
      <c r="Z148" s="164"/>
      <c r="AA148" s="164"/>
      <c r="AB148" s="164"/>
      <c r="AC148" s="164"/>
      <c r="AD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</row>
    <row r="149" spans="1:44" s="165" customFormat="1" ht="18" customHeight="1">
      <c r="A149" s="177" t="s">
        <v>203</v>
      </c>
      <c r="B149" s="90">
        <v>13</v>
      </c>
      <c r="C149" s="158" t="s">
        <v>111</v>
      </c>
      <c r="D149" s="69"/>
      <c r="E149" s="68">
        <f t="shared" ref="E149:E159" si="73">D149*B149</f>
        <v>0</v>
      </c>
      <c r="F149" s="69"/>
      <c r="G149" s="70">
        <f t="shared" ref="G149:G159" si="74">F149*B149</f>
        <v>0</v>
      </c>
      <c r="H149" s="70">
        <f t="shared" ref="H149:H159" si="75">+D149+F149</f>
        <v>0</v>
      </c>
      <c r="I149" s="70">
        <f t="shared" ref="I149:I159" si="76">E149+G149</f>
        <v>0</v>
      </c>
      <c r="J149" s="83">
        <f t="shared" ref="J149:J159" si="77">(K149)*I149</f>
        <v>0</v>
      </c>
      <c r="K149" s="201">
        <f t="shared" si="53"/>
        <v>0</v>
      </c>
      <c r="L149" s="70">
        <f t="shared" ref="L149:L159" si="78">I149+J149</f>
        <v>0</v>
      </c>
      <c r="M149" s="111"/>
      <c r="N149" s="164"/>
      <c r="O149" s="164"/>
      <c r="P149" s="164"/>
      <c r="Q149" s="164"/>
      <c r="R149" s="164"/>
      <c r="S149" s="164"/>
      <c r="T149" s="164"/>
      <c r="U149" s="164"/>
      <c r="V149" s="164"/>
      <c r="W149" s="164"/>
      <c r="X149" s="164"/>
      <c r="Y149" s="164"/>
      <c r="Z149" s="164"/>
      <c r="AA149" s="164"/>
      <c r="AB149" s="164"/>
      <c r="AC149" s="164"/>
      <c r="AD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</row>
    <row r="150" spans="1:44" s="165" customFormat="1" ht="18" customHeight="1">
      <c r="A150" s="177" t="s">
        <v>245</v>
      </c>
      <c r="B150" s="90">
        <v>5</v>
      </c>
      <c r="C150" s="158" t="s">
        <v>99</v>
      </c>
      <c r="D150" s="69"/>
      <c r="E150" s="68">
        <f t="shared" si="73"/>
        <v>0</v>
      </c>
      <c r="F150" s="69"/>
      <c r="G150" s="70">
        <f t="shared" si="74"/>
        <v>0</v>
      </c>
      <c r="H150" s="70">
        <f t="shared" si="75"/>
        <v>0</v>
      </c>
      <c r="I150" s="70">
        <f t="shared" si="76"/>
        <v>0</v>
      </c>
      <c r="J150" s="83">
        <f t="shared" si="77"/>
        <v>0</v>
      </c>
      <c r="K150" s="201">
        <f t="shared" si="53"/>
        <v>0</v>
      </c>
      <c r="L150" s="70">
        <f t="shared" si="78"/>
        <v>0</v>
      </c>
      <c r="M150" s="111"/>
      <c r="N150" s="164"/>
      <c r="O150" s="164"/>
      <c r="P150" s="164"/>
      <c r="Q150" s="164"/>
      <c r="R150" s="164"/>
      <c r="S150" s="164"/>
      <c r="T150" s="164"/>
      <c r="U150" s="164"/>
      <c r="V150" s="164"/>
      <c r="W150" s="164"/>
      <c r="X150" s="164"/>
      <c r="Y150" s="164"/>
      <c r="Z150" s="164"/>
      <c r="AA150" s="164"/>
      <c r="AB150" s="164"/>
      <c r="AC150" s="164"/>
      <c r="AD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</row>
    <row r="151" spans="1:44" s="165" customFormat="1" ht="18" customHeight="1">
      <c r="A151" s="177" t="s">
        <v>246</v>
      </c>
      <c r="B151" s="90">
        <v>2</v>
      </c>
      <c r="C151" s="158" t="s">
        <v>99</v>
      </c>
      <c r="D151" s="69"/>
      <c r="E151" s="68">
        <f t="shared" si="73"/>
        <v>0</v>
      </c>
      <c r="F151" s="69"/>
      <c r="G151" s="70">
        <f t="shared" si="74"/>
        <v>0</v>
      </c>
      <c r="H151" s="70">
        <f t="shared" si="75"/>
        <v>0</v>
      </c>
      <c r="I151" s="70">
        <f t="shared" si="76"/>
        <v>0</v>
      </c>
      <c r="J151" s="83">
        <f t="shared" si="77"/>
        <v>0</v>
      </c>
      <c r="K151" s="201">
        <f t="shared" si="53"/>
        <v>0</v>
      </c>
      <c r="L151" s="70">
        <f t="shared" si="78"/>
        <v>0</v>
      </c>
      <c r="M151" s="111"/>
      <c r="N151" s="164"/>
      <c r="O151" s="164"/>
      <c r="P151" s="164"/>
      <c r="Q151" s="164"/>
      <c r="R151" s="164"/>
      <c r="S151" s="164"/>
      <c r="T151" s="164"/>
      <c r="U151" s="164"/>
      <c r="V151" s="164"/>
      <c r="W151" s="164"/>
      <c r="X151" s="164"/>
      <c r="Y151" s="164"/>
      <c r="Z151" s="164"/>
      <c r="AA151" s="164"/>
      <c r="AB151" s="164"/>
      <c r="AC151" s="164"/>
      <c r="AD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</row>
    <row r="152" spans="1:44" s="165" customFormat="1" ht="18" customHeight="1">
      <c r="A152" s="177" t="s">
        <v>247</v>
      </c>
      <c r="B152" s="90">
        <v>1</v>
      </c>
      <c r="C152" s="158" t="s">
        <v>99</v>
      </c>
      <c r="D152" s="69"/>
      <c r="E152" s="68">
        <f t="shared" si="73"/>
        <v>0</v>
      </c>
      <c r="F152" s="69"/>
      <c r="G152" s="70">
        <f t="shared" si="74"/>
        <v>0</v>
      </c>
      <c r="H152" s="70">
        <f t="shared" si="75"/>
        <v>0</v>
      </c>
      <c r="I152" s="70">
        <f t="shared" si="76"/>
        <v>0</v>
      </c>
      <c r="J152" s="83">
        <f t="shared" si="77"/>
        <v>0</v>
      </c>
      <c r="K152" s="201">
        <f t="shared" si="53"/>
        <v>0</v>
      </c>
      <c r="L152" s="70">
        <f t="shared" si="78"/>
        <v>0</v>
      </c>
      <c r="M152" s="111"/>
      <c r="N152" s="164"/>
      <c r="O152" s="164"/>
      <c r="P152" s="164"/>
      <c r="Q152" s="164"/>
      <c r="R152" s="164"/>
      <c r="S152" s="164"/>
      <c r="T152" s="164"/>
      <c r="U152" s="164"/>
      <c r="V152" s="164"/>
      <c r="W152" s="164"/>
      <c r="X152" s="164"/>
      <c r="Y152" s="164"/>
      <c r="Z152" s="164"/>
      <c r="AA152" s="164"/>
      <c r="AB152" s="164"/>
      <c r="AC152" s="164"/>
      <c r="AD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</row>
    <row r="153" spans="1:44" s="165" customFormat="1" ht="18" customHeight="1">
      <c r="A153" s="177" t="s">
        <v>248</v>
      </c>
      <c r="B153" s="90">
        <v>6</v>
      </c>
      <c r="C153" s="158" t="s">
        <v>99</v>
      </c>
      <c r="D153" s="69"/>
      <c r="E153" s="68">
        <f t="shared" si="73"/>
        <v>0</v>
      </c>
      <c r="F153" s="69"/>
      <c r="G153" s="70">
        <f t="shared" si="74"/>
        <v>0</v>
      </c>
      <c r="H153" s="70">
        <f t="shared" si="75"/>
        <v>0</v>
      </c>
      <c r="I153" s="70">
        <f t="shared" si="76"/>
        <v>0</v>
      </c>
      <c r="J153" s="83">
        <f t="shared" si="77"/>
        <v>0</v>
      </c>
      <c r="K153" s="201">
        <f t="shared" si="53"/>
        <v>0</v>
      </c>
      <c r="L153" s="70">
        <f t="shared" si="78"/>
        <v>0</v>
      </c>
      <c r="M153" s="111"/>
      <c r="N153" s="164"/>
      <c r="O153" s="164"/>
      <c r="P153" s="164"/>
      <c r="Q153" s="164"/>
      <c r="R153" s="164"/>
      <c r="S153" s="164"/>
      <c r="T153" s="164"/>
      <c r="U153" s="164"/>
      <c r="V153" s="164"/>
      <c r="W153" s="164"/>
      <c r="X153" s="164"/>
      <c r="Y153" s="164"/>
      <c r="Z153" s="164"/>
      <c r="AA153" s="164"/>
      <c r="AB153" s="164"/>
      <c r="AC153" s="164"/>
      <c r="AD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</row>
    <row r="154" spans="1:44" s="165" customFormat="1" ht="18" customHeight="1">
      <c r="A154" s="177" t="s">
        <v>249</v>
      </c>
      <c r="B154" s="90">
        <v>2</v>
      </c>
      <c r="C154" s="158" t="s">
        <v>99</v>
      </c>
      <c r="D154" s="69"/>
      <c r="E154" s="68">
        <f t="shared" si="73"/>
        <v>0</v>
      </c>
      <c r="F154" s="69"/>
      <c r="G154" s="70">
        <f t="shared" si="74"/>
        <v>0</v>
      </c>
      <c r="H154" s="70">
        <f t="shared" si="75"/>
        <v>0</v>
      </c>
      <c r="I154" s="70">
        <f t="shared" si="76"/>
        <v>0</v>
      </c>
      <c r="J154" s="83">
        <f t="shared" si="77"/>
        <v>0</v>
      </c>
      <c r="K154" s="201">
        <f t="shared" si="53"/>
        <v>0</v>
      </c>
      <c r="L154" s="70">
        <f t="shared" si="78"/>
        <v>0</v>
      </c>
      <c r="M154" s="111"/>
      <c r="N154" s="164"/>
      <c r="O154" s="164"/>
      <c r="P154" s="164"/>
      <c r="Q154" s="164"/>
      <c r="R154" s="164"/>
      <c r="S154" s="164"/>
      <c r="T154" s="164"/>
      <c r="U154" s="164"/>
      <c r="V154" s="164"/>
      <c r="W154" s="164"/>
      <c r="X154" s="164"/>
      <c r="Y154" s="164"/>
      <c r="Z154" s="164"/>
      <c r="AA154" s="164"/>
      <c r="AB154" s="164"/>
      <c r="AC154" s="164"/>
      <c r="AD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</row>
    <row r="155" spans="1:44" s="165" customFormat="1" ht="18" customHeight="1">
      <c r="A155" s="177" t="s">
        <v>250</v>
      </c>
      <c r="B155" s="90">
        <v>18</v>
      </c>
      <c r="C155" s="158" t="s">
        <v>99</v>
      </c>
      <c r="D155" s="69"/>
      <c r="E155" s="68">
        <f t="shared" si="73"/>
        <v>0</v>
      </c>
      <c r="F155" s="69"/>
      <c r="G155" s="70">
        <f t="shared" si="74"/>
        <v>0</v>
      </c>
      <c r="H155" s="70">
        <f t="shared" si="75"/>
        <v>0</v>
      </c>
      <c r="I155" s="70">
        <f t="shared" si="76"/>
        <v>0</v>
      </c>
      <c r="J155" s="83">
        <f t="shared" si="77"/>
        <v>0</v>
      </c>
      <c r="K155" s="201">
        <f t="shared" si="53"/>
        <v>0</v>
      </c>
      <c r="L155" s="70">
        <f t="shared" si="78"/>
        <v>0</v>
      </c>
      <c r="M155" s="111"/>
      <c r="N155" s="164"/>
      <c r="O155" s="164"/>
      <c r="P155" s="164"/>
      <c r="Q155" s="164"/>
      <c r="R155" s="164"/>
      <c r="S155" s="164"/>
      <c r="T155" s="164"/>
      <c r="U155" s="164"/>
      <c r="V155" s="164"/>
      <c r="W155" s="164"/>
      <c r="X155" s="164"/>
      <c r="Y155" s="164"/>
      <c r="Z155" s="164"/>
      <c r="AA155" s="164"/>
      <c r="AB155" s="164"/>
      <c r="AC155" s="164"/>
      <c r="AD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</row>
    <row r="156" spans="1:44" s="165" customFormat="1" ht="18" customHeight="1">
      <c r="A156" s="177" t="s">
        <v>251</v>
      </c>
      <c r="B156" s="90">
        <v>18</v>
      </c>
      <c r="C156" s="158" t="s">
        <v>99</v>
      </c>
      <c r="D156" s="69"/>
      <c r="E156" s="68">
        <f t="shared" si="73"/>
        <v>0</v>
      </c>
      <c r="F156" s="69"/>
      <c r="G156" s="70">
        <f t="shared" si="74"/>
        <v>0</v>
      </c>
      <c r="H156" s="70">
        <f t="shared" si="75"/>
        <v>0</v>
      </c>
      <c r="I156" s="70">
        <f t="shared" si="76"/>
        <v>0</v>
      </c>
      <c r="J156" s="83">
        <f t="shared" si="77"/>
        <v>0</v>
      </c>
      <c r="K156" s="201">
        <f t="shared" si="53"/>
        <v>0</v>
      </c>
      <c r="L156" s="70">
        <f t="shared" si="78"/>
        <v>0</v>
      </c>
      <c r="M156" s="111"/>
      <c r="N156" s="164"/>
      <c r="O156" s="164"/>
      <c r="P156" s="164"/>
      <c r="Q156" s="164"/>
      <c r="R156" s="164"/>
      <c r="S156" s="164"/>
      <c r="T156" s="164"/>
      <c r="U156" s="164"/>
      <c r="V156" s="164"/>
      <c r="W156" s="164"/>
      <c r="X156" s="164"/>
      <c r="Y156" s="164"/>
      <c r="Z156" s="164"/>
      <c r="AA156" s="164"/>
      <c r="AB156" s="164"/>
      <c r="AC156" s="164"/>
      <c r="AD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</row>
    <row r="157" spans="1:44" s="165" customFormat="1" ht="18" customHeight="1">
      <c r="A157" s="177" t="s">
        <v>252</v>
      </c>
      <c r="B157" s="90">
        <v>32</v>
      </c>
      <c r="C157" s="89" t="s">
        <v>99</v>
      </c>
      <c r="D157" s="69"/>
      <c r="E157" s="68">
        <f t="shared" si="73"/>
        <v>0</v>
      </c>
      <c r="F157" s="69"/>
      <c r="G157" s="70">
        <f t="shared" si="74"/>
        <v>0</v>
      </c>
      <c r="H157" s="70">
        <f t="shared" si="75"/>
        <v>0</v>
      </c>
      <c r="I157" s="70">
        <f t="shared" si="76"/>
        <v>0</v>
      </c>
      <c r="J157" s="83">
        <f t="shared" si="77"/>
        <v>0</v>
      </c>
      <c r="K157" s="201">
        <f t="shared" si="53"/>
        <v>0</v>
      </c>
      <c r="L157" s="70">
        <f t="shared" si="78"/>
        <v>0</v>
      </c>
      <c r="M157" s="111"/>
      <c r="N157" s="164"/>
      <c r="O157" s="164"/>
      <c r="P157" s="164"/>
      <c r="Q157" s="164"/>
      <c r="R157" s="164"/>
      <c r="S157" s="164"/>
      <c r="T157" s="164"/>
      <c r="U157" s="164"/>
      <c r="V157" s="164"/>
      <c r="W157" s="164"/>
      <c r="X157" s="164"/>
      <c r="Y157" s="164"/>
      <c r="Z157" s="164"/>
      <c r="AA157" s="164"/>
      <c r="AB157" s="164"/>
      <c r="AC157" s="164"/>
      <c r="AD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</row>
    <row r="158" spans="1:44" s="165" customFormat="1" ht="18" customHeight="1">
      <c r="A158" s="94" t="s">
        <v>253</v>
      </c>
      <c r="B158" s="90">
        <v>68</v>
      </c>
      <c r="C158" s="89" t="s">
        <v>98</v>
      </c>
      <c r="D158" s="69"/>
      <c r="E158" s="68">
        <f t="shared" si="73"/>
        <v>0</v>
      </c>
      <c r="F158" s="69"/>
      <c r="G158" s="70">
        <f t="shared" si="74"/>
        <v>0</v>
      </c>
      <c r="H158" s="70">
        <f t="shared" si="75"/>
        <v>0</v>
      </c>
      <c r="I158" s="70">
        <f t="shared" si="76"/>
        <v>0</v>
      </c>
      <c r="J158" s="83">
        <f t="shared" si="77"/>
        <v>0</v>
      </c>
      <c r="K158" s="201">
        <f t="shared" si="53"/>
        <v>0</v>
      </c>
      <c r="L158" s="70">
        <f t="shared" si="78"/>
        <v>0</v>
      </c>
      <c r="M158" s="111"/>
      <c r="N158" s="164"/>
      <c r="O158" s="164"/>
      <c r="P158" s="164"/>
      <c r="Q158" s="164"/>
      <c r="R158" s="164"/>
      <c r="S158" s="164"/>
      <c r="T158" s="164"/>
      <c r="U158" s="164"/>
      <c r="V158" s="164"/>
      <c r="W158" s="164"/>
      <c r="X158" s="164"/>
      <c r="Y158" s="164"/>
      <c r="Z158" s="164"/>
      <c r="AA158" s="164"/>
      <c r="AB158" s="164"/>
      <c r="AC158" s="164"/>
      <c r="AD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</row>
    <row r="159" spans="1:44" s="165" customFormat="1" ht="18" customHeight="1">
      <c r="A159" s="94" t="s">
        <v>254</v>
      </c>
      <c r="B159" s="90">
        <v>56</v>
      </c>
      <c r="C159" s="158" t="s">
        <v>98</v>
      </c>
      <c r="D159" s="69"/>
      <c r="E159" s="68">
        <f t="shared" si="73"/>
        <v>0</v>
      </c>
      <c r="F159" s="69"/>
      <c r="G159" s="70">
        <f t="shared" si="74"/>
        <v>0</v>
      </c>
      <c r="H159" s="70">
        <f t="shared" si="75"/>
        <v>0</v>
      </c>
      <c r="I159" s="70">
        <f t="shared" si="76"/>
        <v>0</v>
      </c>
      <c r="J159" s="83">
        <f t="shared" si="77"/>
        <v>0</v>
      </c>
      <c r="K159" s="201">
        <f t="shared" si="53"/>
        <v>0</v>
      </c>
      <c r="L159" s="70">
        <f t="shared" si="78"/>
        <v>0</v>
      </c>
      <c r="M159" s="111"/>
      <c r="N159" s="164"/>
      <c r="O159" s="164"/>
      <c r="P159" s="164"/>
      <c r="Q159" s="164"/>
      <c r="R159" s="164"/>
      <c r="S159" s="164"/>
      <c r="T159" s="164"/>
      <c r="U159" s="164"/>
      <c r="V159" s="164"/>
      <c r="W159" s="164"/>
      <c r="X159" s="164"/>
      <c r="Y159" s="164"/>
      <c r="Z159" s="164"/>
      <c r="AA159" s="164"/>
      <c r="AB159" s="164"/>
      <c r="AC159" s="164"/>
      <c r="AD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</row>
    <row r="160" spans="1:44" s="165" customFormat="1" ht="18" customHeight="1">
      <c r="A160" s="86" t="s">
        <v>204</v>
      </c>
      <c r="B160" s="90"/>
      <c r="C160" s="158"/>
      <c r="D160" s="69"/>
      <c r="E160" s="81"/>
      <c r="F160" s="69"/>
      <c r="G160" s="82"/>
      <c r="H160" s="82"/>
      <c r="I160" s="81"/>
      <c r="J160" s="83"/>
      <c r="K160" s="201"/>
      <c r="L160" s="81"/>
      <c r="M160" s="111"/>
      <c r="N160" s="164"/>
      <c r="O160" s="164"/>
      <c r="P160" s="164"/>
      <c r="Q160" s="164"/>
      <c r="R160" s="164"/>
      <c r="S160" s="164"/>
      <c r="T160" s="164"/>
      <c r="U160" s="164"/>
      <c r="V160" s="164"/>
      <c r="W160" s="164"/>
      <c r="X160" s="164"/>
      <c r="Y160" s="164"/>
      <c r="Z160" s="164"/>
      <c r="AA160" s="164"/>
      <c r="AB160" s="164"/>
      <c r="AC160" s="164"/>
      <c r="AD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</row>
    <row r="161" spans="1:44" s="165" customFormat="1" ht="18" customHeight="1">
      <c r="A161" s="94" t="s">
        <v>205</v>
      </c>
      <c r="B161" s="90">
        <v>6</v>
      </c>
      <c r="C161" s="158" t="s">
        <v>111</v>
      </c>
      <c r="D161" s="69"/>
      <c r="E161" s="68">
        <f t="shared" ref="E161:E169" si="79">D161*B161</f>
        <v>0</v>
      </c>
      <c r="F161" s="69"/>
      <c r="G161" s="70">
        <f t="shared" ref="G161:G169" si="80">F161*B161</f>
        <v>0</v>
      </c>
      <c r="H161" s="70">
        <f t="shared" ref="H161:H169" si="81">+D161+F161</f>
        <v>0</v>
      </c>
      <c r="I161" s="70">
        <f t="shared" ref="I161:I169" si="82">E161+G161</f>
        <v>0</v>
      </c>
      <c r="J161" s="83">
        <f t="shared" ref="J161:J169" si="83">(K161)*I161</f>
        <v>0</v>
      </c>
      <c r="K161" s="201">
        <f t="shared" si="53"/>
        <v>0</v>
      </c>
      <c r="L161" s="70">
        <f t="shared" ref="L161:L169" si="84">I161+J161</f>
        <v>0</v>
      </c>
      <c r="M161" s="111"/>
      <c r="N161" s="164"/>
      <c r="O161" s="164"/>
      <c r="P161" s="164"/>
      <c r="Q161" s="164"/>
      <c r="R161" s="164"/>
      <c r="S161" s="164"/>
      <c r="T161" s="164"/>
      <c r="U161" s="164"/>
      <c r="V161" s="164"/>
      <c r="W161" s="164"/>
      <c r="X161" s="164"/>
      <c r="Y161" s="164"/>
      <c r="Z161" s="164"/>
      <c r="AA161" s="164"/>
      <c r="AB161" s="164"/>
      <c r="AC161" s="164"/>
      <c r="AD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</row>
    <row r="162" spans="1:44" s="165" customFormat="1" ht="18" customHeight="1">
      <c r="A162" s="94" t="s">
        <v>206</v>
      </c>
      <c r="B162" s="90">
        <v>6</v>
      </c>
      <c r="C162" s="158" t="s">
        <v>111</v>
      </c>
      <c r="D162" s="69"/>
      <c r="E162" s="68">
        <f t="shared" si="79"/>
        <v>0</v>
      </c>
      <c r="F162" s="69"/>
      <c r="G162" s="70">
        <f t="shared" si="80"/>
        <v>0</v>
      </c>
      <c r="H162" s="70">
        <f t="shared" si="81"/>
        <v>0</v>
      </c>
      <c r="I162" s="70">
        <f t="shared" si="82"/>
        <v>0</v>
      </c>
      <c r="J162" s="83">
        <f t="shared" si="83"/>
        <v>0</v>
      </c>
      <c r="K162" s="201">
        <f t="shared" ref="K162:K169" si="85">$K$12</f>
        <v>0</v>
      </c>
      <c r="L162" s="70">
        <f t="shared" si="84"/>
        <v>0</v>
      </c>
      <c r="M162" s="111"/>
      <c r="N162" s="164"/>
      <c r="O162" s="164"/>
      <c r="P162" s="164"/>
      <c r="Q162" s="164"/>
      <c r="R162" s="164"/>
      <c r="S162" s="164"/>
      <c r="T162" s="164"/>
      <c r="U162" s="164"/>
      <c r="V162" s="164"/>
      <c r="W162" s="164"/>
      <c r="X162" s="164"/>
      <c r="Y162" s="164"/>
      <c r="Z162" s="164"/>
      <c r="AA162" s="164"/>
      <c r="AB162" s="164"/>
      <c r="AC162" s="164"/>
      <c r="AD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</row>
    <row r="163" spans="1:44" s="165" customFormat="1" ht="18" customHeight="1">
      <c r="A163" s="94" t="s">
        <v>207</v>
      </c>
      <c r="B163" s="90">
        <v>2</v>
      </c>
      <c r="C163" s="158" t="s">
        <v>99</v>
      </c>
      <c r="D163" s="69"/>
      <c r="E163" s="68">
        <f t="shared" si="79"/>
        <v>0</v>
      </c>
      <c r="F163" s="69"/>
      <c r="G163" s="70">
        <f t="shared" si="80"/>
        <v>0</v>
      </c>
      <c r="H163" s="70">
        <f t="shared" si="81"/>
        <v>0</v>
      </c>
      <c r="I163" s="70">
        <f t="shared" si="82"/>
        <v>0</v>
      </c>
      <c r="J163" s="83">
        <f t="shared" si="83"/>
        <v>0</v>
      </c>
      <c r="K163" s="201">
        <f t="shared" si="85"/>
        <v>0</v>
      </c>
      <c r="L163" s="70">
        <f t="shared" si="84"/>
        <v>0</v>
      </c>
      <c r="M163" s="111"/>
      <c r="N163" s="164"/>
      <c r="O163" s="164"/>
      <c r="P163" s="164"/>
      <c r="Q163" s="164"/>
      <c r="R163" s="164"/>
      <c r="S163" s="164"/>
      <c r="T163" s="164"/>
      <c r="U163" s="164"/>
      <c r="V163" s="164"/>
      <c r="W163" s="164"/>
      <c r="X163" s="164"/>
      <c r="Y163" s="164"/>
      <c r="Z163" s="164"/>
      <c r="AA163" s="164"/>
      <c r="AB163" s="164"/>
      <c r="AC163" s="164"/>
      <c r="AD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</row>
    <row r="164" spans="1:44" s="165" customFormat="1" ht="18" customHeight="1">
      <c r="A164" s="94" t="s">
        <v>208</v>
      </c>
      <c r="B164" s="90">
        <v>1</v>
      </c>
      <c r="C164" s="158" t="s">
        <v>99</v>
      </c>
      <c r="D164" s="69"/>
      <c r="E164" s="68">
        <f t="shared" si="79"/>
        <v>0</v>
      </c>
      <c r="F164" s="69"/>
      <c r="G164" s="70">
        <f t="shared" si="80"/>
        <v>0</v>
      </c>
      <c r="H164" s="70">
        <f t="shared" si="81"/>
        <v>0</v>
      </c>
      <c r="I164" s="70">
        <f t="shared" si="82"/>
        <v>0</v>
      </c>
      <c r="J164" s="83">
        <f t="shared" si="83"/>
        <v>0</v>
      </c>
      <c r="K164" s="201">
        <f t="shared" si="85"/>
        <v>0</v>
      </c>
      <c r="L164" s="70">
        <f t="shared" si="84"/>
        <v>0</v>
      </c>
      <c r="M164" s="111"/>
      <c r="N164" s="164"/>
      <c r="O164" s="164"/>
      <c r="P164" s="164"/>
      <c r="Q164" s="164"/>
      <c r="R164" s="164"/>
      <c r="S164" s="164"/>
      <c r="T164" s="164"/>
      <c r="U164" s="164"/>
      <c r="V164" s="164"/>
      <c r="W164" s="164"/>
      <c r="X164" s="164"/>
      <c r="Y164" s="164"/>
      <c r="Z164" s="164"/>
      <c r="AA164" s="164"/>
      <c r="AB164" s="164"/>
      <c r="AC164" s="164"/>
      <c r="AD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</row>
    <row r="165" spans="1:44" s="165" customFormat="1" ht="18" customHeight="1">
      <c r="A165" s="94" t="s">
        <v>209</v>
      </c>
      <c r="B165" s="90">
        <v>10</v>
      </c>
      <c r="C165" s="89" t="s">
        <v>99</v>
      </c>
      <c r="D165" s="69"/>
      <c r="E165" s="68">
        <f t="shared" si="79"/>
        <v>0</v>
      </c>
      <c r="F165" s="69"/>
      <c r="G165" s="70">
        <f t="shared" si="80"/>
        <v>0</v>
      </c>
      <c r="H165" s="70">
        <f t="shared" si="81"/>
        <v>0</v>
      </c>
      <c r="I165" s="70">
        <f t="shared" si="82"/>
        <v>0</v>
      </c>
      <c r="J165" s="83">
        <f t="shared" si="83"/>
        <v>0</v>
      </c>
      <c r="K165" s="201">
        <f t="shared" si="85"/>
        <v>0</v>
      </c>
      <c r="L165" s="70">
        <f t="shared" si="84"/>
        <v>0</v>
      </c>
      <c r="M165" s="111"/>
      <c r="N165" s="164"/>
      <c r="O165" s="164"/>
      <c r="P165" s="164"/>
      <c r="Q165" s="164"/>
      <c r="R165" s="164"/>
      <c r="S165" s="164"/>
      <c r="T165" s="164"/>
      <c r="U165" s="164"/>
      <c r="V165" s="164"/>
      <c r="W165" s="164"/>
      <c r="X165" s="164"/>
      <c r="Y165" s="164"/>
      <c r="Z165" s="164"/>
      <c r="AA165" s="164"/>
      <c r="AB165" s="164"/>
      <c r="AC165" s="164"/>
      <c r="AD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</row>
    <row r="166" spans="1:44" s="165" customFormat="1" ht="18" customHeight="1">
      <c r="A166" s="94" t="s">
        <v>210</v>
      </c>
      <c r="B166" s="90">
        <v>20</v>
      </c>
      <c r="C166" s="158" t="s">
        <v>98</v>
      </c>
      <c r="D166" s="69"/>
      <c r="E166" s="68">
        <f t="shared" si="79"/>
        <v>0</v>
      </c>
      <c r="F166" s="69"/>
      <c r="G166" s="70">
        <f t="shared" si="80"/>
        <v>0</v>
      </c>
      <c r="H166" s="70">
        <f t="shared" si="81"/>
        <v>0</v>
      </c>
      <c r="I166" s="70">
        <f t="shared" si="82"/>
        <v>0</v>
      </c>
      <c r="J166" s="83">
        <f t="shared" si="83"/>
        <v>0</v>
      </c>
      <c r="K166" s="201">
        <f t="shared" si="85"/>
        <v>0</v>
      </c>
      <c r="L166" s="70">
        <f t="shared" si="84"/>
        <v>0</v>
      </c>
      <c r="M166" s="111"/>
      <c r="N166" s="164"/>
      <c r="O166" s="164"/>
      <c r="P166" s="164"/>
      <c r="Q166" s="164"/>
      <c r="R166" s="164"/>
      <c r="S166" s="164"/>
      <c r="T166" s="164"/>
      <c r="U166" s="164"/>
      <c r="V166" s="164"/>
      <c r="W166" s="164"/>
      <c r="X166" s="164"/>
      <c r="Y166" s="164"/>
      <c r="Z166" s="164"/>
      <c r="AA166" s="164"/>
      <c r="AB166" s="164"/>
      <c r="AC166" s="164"/>
      <c r="AD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</row>
    <row r="167" spans="1:44" s="165" customFormat="1" ht="18" customHeight="1">
      <c r="A167" s="94" t="s">
        <v>211</v>
      </c>
      <c r="B167" s="90">
        <v>20</v>
      </c>
      <c r="C167" s="89" t="s">
        <v>99</v>
      </c>
      <c r="D167" s="69"/>
      <c r="E167" s="68">
        <f t="shared" si="79"/>
        <v>0</v>
      </c>
      <c r="F167" s="69"/>
      <c r="G167" s="70">
        <f t="shared" si="80"/>
        <v>0</v>
      </c>
      <c r="H167" s="70">
        <f t="shared" si="81"/>
        <v>0</v>
      </c>
      <c r="I167" s="70">
        <f t="shared" si="82"/>
        <v>0</v>
      </c>
      <c r="J167" s="83">
        <f t="shared" si="83"/>
        <v>0</v>
      </c>
      <c r="K167" s="201">
        <f t="shared" si="85"/>
        <v>0</v>
      </c>
      <c r="L167" s="70">
        <f t="shared" si="84"/>
        <v>0</v>
      </c>
      <c r="M167" s="111"/>
      <c r="N167" s="164"/>
      <c r="O167" s="164"/>
      <c r="P167" s="164"/>
      <c r="Q167" s="164"/>
      <c r="R167" s="164"/>
      <c r="S167" s="164"/>
      <c r="T167" s="164"/>
      <c r="U167" s="164"/>
      <c r="V167" s="164"/>
      <c r="W167" s="164"/>
      <c r="X167" s="164"/>
      <c r="Y167" s="164"/>
      <c r="Z167" s="164"/>
      <c r="AA167" s="164"/>
      <c r="AB167" s="164"/>
      <c r="AC167" s="164"/>
      <c r="AD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</row>
    <row r="168" spans="1:44" s="165" customFormat="1" ht="18" customHeight="1">
      <c r="A168" s="94" t="s">
        <v>212</v>
      </c>
      <c r="B168" s="90">
        <v>20</v>
      </c>
      <c r="C168" s="158" t="s">
        <v>98</v>
      </c>
      <c r="D168" s="69"/>
      <c r="E168" s="68">
        <f t="shared" si="79"/>
        <v>0</v>
      </c>
      <c r="F168" s="69"/>
      <c r="G168" s="70">
        <f t="shared" si="80"/>
        <v>0</v>
      </c>
      <c r="H168" s="70">
        <f t="shared" si="81"/>
        <v>0</v>
      </c>
      <c r="I168" s="70">
        <f t="shared" si="82"/>
        <v>0</v>
      </c>
      <c r="J168" s="83">
        <f t="shared" si="83"/>
        <v>0</v>
      </c>
      <c r="K168" s="201">
        <f t="shared" si="85"/>
        <v>0</v>
      </c>
      <c r="L168" s="70">
        <f t="shared" si="84"/>
        <v>0</v>
      </c>
      <c r="M168" s="111"/>
      <c r="N168" s="164"/>
      <c r="O168" s="164"/>
      <c r="P168" s="164"/>
      <c r="Q168" s="164"/>
      <c r="R168" s="164"/>
      <c r="S168" s="164"/>
      <c r="T168" s="164"/>
      <c r="U168" s="164"/>
      <c r="V168" s="164"/>
      <c r="W168" s="164"/>
      <c r="X168" s="164"/>
      <c r="Y168" s="164"/>
      <c r="Z168" s="164"/>
      <c r="AA168" s="164"/>
      <c r="AB168" s="164"/>
      <c r="AC168" s="164"/>
      <c r="AD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</row>
    <row r="169" spans="1:44" s="165" customFormat="1" ht="18" customHeight="1">
      <c r="A169" s="94" t="s">
        <v>213</v>
      </c>
      <c r="B169" s="90">
        <v>1</v>
      </c>
      <c r="C169" s="158" t="s">
        <v>99</v>
      </c>
      <c r="D169" s="69"/>
      <c r="E169" s="68">
        <f t="shared" si="79"/>
        <v>0</v>
      </c>
      <c r="F169" s="69"/>
      <c r="G169" s="70">
        <f t="shared" si="80"/>
        <v>0</v>
      </c>
      <c r="H169" s="70">
        <f t="shared" si="81"/>
        <v>0</v>
      </c>
      <c r="I169" s="70">
        <f t="shared" si="82"/>
        <v>0</v>
      </c>
      <c r="J169" s="83">
        <f t="shared" si="83"/>
        <v>0</v>
      </c>
      <c r="K169" s="201">
        <f t="shared" si="85"/>
        <v>0</v>
      </c>
      <c r="L169" s="70">
        <f t="shared" si="84"/>
        <v>0</v>
      </c>
      <c r="M169" s="111"/>
      <c r="N169" s="164"/>
      <c r="O169" s="164"/>
      <c r="P169" s="164"/>
      <c r="Q169" s="164"/>
      <c r="R169" s="164"/>
      <c r="S169" s="164"/>
      <c r="T169" s="164"/>
      <c r="U169" s="164"/>
      <c r="V169" s="164"/>
      <c r="W169" s="164"/>
      <c r="X169" s="164"/>
      <c r="Y169" s="164"/>
      <c r="Z169" s="164"/>
      <c r="AA169" s="164"/>
      <c r="AB169" s="164"/>
      <c r="AC169" s="164"/>
      <c r="AD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</row>
    <row r="170" spans="1:44" s="165" customFormat="1" ht="18" customHeight="1">
      <c r="A170" s="55" t="s">
        <v>41</v>
      </c>
      <c r="B170" s="56"/>
      <c r="C170" s="57"/>
      <c r="D170" s="230"/>
      <c r="E170" s="57"/>
      <c r="F170" s="230"/>
      <c r="G170" s="56"/>
      <c r="H170" s="56"/>
      <c r="I170" s="56"/>
      <c r="J170" s="56"/>
      <c r="K170" s="59"/>
      <c r="L170" s="59"/>
      <c r="M170" s="60">
        <f>SUM(L171:L182)</f>
        <v>0</v>
      </c>
      <c r="N170" s="164"/>
      <c r="O170" s="164"/>
      <c r="P170" s="164"/>
      <c r="Q170" s="164"/>
      <c r="R170" s="164"/>
      <c r="S170" s="164"/>
      <c r="T170" s="164"/>
      <c r="U170" s="164"/>
      <c r="V170" s="164"/>
      <c r="W170" s="164"/>
      <c r="X170" s="164"/>
      <c r="Y170" s="164"/>
      <c r="Z170" s="164"/>
      <c r="AA170" s="164"/>
      <c r="AB170" s="164"/>
      <c r="AC170" s="164"/>
      <c r="AD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</row>
    <row r="171" spans="1:44" s="165" customFormat="1" ht="18" customHeight="1">
      <c r="A171" s="144" t="s">
        <v>227</v>
      </c>
      <c r="B171" s="102"/>
      <c r="C171" s="156"/>
      <c r="D171" s="103"/>
      <c r="E171" s="109"/>
      <c r="F171" s="103"/>
      <c r="G171" s="105"/>
      <c r="H171" s="105"/>
      <c r="I171" s="104"/>
      <c r="J171" s="104"/>
      <c r="K171" s="106"/>
      <c r="L171" s="104"/>
      <c r="M171" s="107"/>
      <c r="N171" s="164"/>
      <c r="O171" s="164"/>
      <c r="P171" s="164"/>
      <c r="Q171" s="164"/>
      <c r="R171" s="164"/>
      <c r="S171" s="164"/>
      <c r="T171" s="164"/>
      <c r="U171" s="164"/>
      <c r="V171" s="164"/>
      <c r="W171" s="164"/>
      <c r="X171" s="164"/>
      <c r="Y171" s="164"/>
      <c r="Z171" s="164"/>
      <c r="AA171" s="164"/>
      <c r="AB171" s="164"/>
      <c r="AC171" s="164"/>
      <c r="AD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</row>
    <row r="172" spans="1:44" s="165" customFormat="1" ht="18" customHeight="1">
      <c r="A172" s="207" t="s">
        <v>216</v>
      </c>
      <c r="B172" s="82"/>
      <c r="C172" s="81"/>
      <c r="D172" s="69"/>
      <c r="E172" s="81"/>
      <c r="F172" s="69"/>
      <c r="G172" s="82"/>
      <c r="H172" s="82"/>
      <c r="I172" s="81"/>
      <c r="J172" s="83"/>
      <c r="K172" s="201"/>
      <c r="L172" s="81"/>
      <c r="M172" s="111"/>
      <c r="N172" s="164"/>
      <c r="O172" s="164"/>
      <c r="P172" s="164"/>
      <c r="Q172" s="164"/>
      <c r="R172" s="164"/>
      <c r="S172" s="164"/>
      <c r="T172" s="164"/>
      <c r="U172" s="164"/>
      <c r="V172" s="164"/>
      <c r="W172" s="164"/>
      <c r="X172" s="164"/>
      <c r="Y172" s="164"/>
      <c r="Z172" s="164"/>
      <c r="AA172" s="164"/>
      <c r="AB172" s="164"/>
      <c r="AC172" s="164"/>
      <c r="AD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</row>
    <row r="173" spans="1:44" s="165" customFormat="1" ht="18" customHeight="1">
      <c r="A173" s="208" t="s">
        <v>217</v>
      </c>
      <c r="B173" s="209">
        <v>3.86</v>
      </c>
      <c r="C173" s="210" t="s">
        <v>111</v>
      </c>
      <c r="D173" s="233"/>
      <c r="E173" s="68">
        <f t="shared" ref="E173:E177" si="86">D173*B173</f>
        <v>0</v>
      </c>
      <c r="F173" s="237"/>
      <c r="G173" s="70">
        <f t="shared" ref="G173:G177" si="87">F173*B173</f>
        <v>0</v>
      </c>
      <c r="H173" s="70">
        <f t="shared" ref="H173:H177" si="88">+D173+F173</f>
        <v>0</v>
      </c>
      <c r="I173" s="70">
        <f t="shared" ref="I173:I177" si="89">E173+G173</f>
        <v>0</v>
      </c>
      <c r="J173" s="83">
        <f t="shared" ref="J173:J177" si="90">(K173)*I173</f>
        <v>0</v>
      </c>
      <c r="K173" s="201">
        <f t="shared" ref="K173:K177" si="91">$K$12</f>
        <v>0</v>
      </c>
      <c r="L173" s="70">
        <f t="shared" ref="L173:L177" si="92">I173+J173</f>
        <v>0</v>
      </c>
      <c r="M173" s="111"/>
      <c r="N173" s="164"/>
      <c r="O173" s="164"/>
      <c r="P173" s="164"/>
      <c r="Q173" s="164"/>
      <c r="R173" s="164"/>
      <c r="S173" s="164"/>
      <c r="T173" s="164"/>
      <c r="U173" s="164"/>
      <c r="V173" s="164"/>
      <c r="W173" s="164"/>
      <c r="X173" s="164"/>
      <c r="Y173" s="164"/>
      <c r="Z173" s="164"/>
      <c r="AA173" s="164"/>
      <c r="AB173" s="164"/>
      <c r="AC173" s="164"/>
      <c r="AD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</row>
    <row r="174" spans="1:44" s="165" customFormat="1" ht="18" customHeight="1">
      <c r="A174" s="208" t="s">
        <v>218</v>
      </c>
      <c r="B174" s="209">
        <v>1</v>
      </c>
      <c r="C174" s="210" t="s">
        <v>99</v>
      </c>
      <c r="D174" s="233"/>
      <c r="E174" s="68">
        <f t="shared" si="86"/>
        <v>0</v>
      </c>
      <c r="F174" s="237"/>
      <c r="G174" s="70">
        <f t="shared" si="87"/>
        <v>0</v>
      </c>
      <c r="H174" s="70">
        <f t="shared" si="88"/>
        <v>0</v>
      </c>
      <c r="I174" s="70">
        <f t="shared" si="89"/>
        <v>0</v>
      </c>
      <c r="J174" s="83">
        <f t="shared" si="90"/>
        <v>0</v>
      </c>
      <c r="K174" s="201">
        <f t="shared" si="91"/>
        <v>0</v>
      </c>
      <c r="L174" s="70">
        <f t="shared" si="92"/>
        <v>0</v>
      </c>
      <c r="M174" s="111"/>
      <c r="N174" s="164"/>
      <c r="O174" s="164"/>
      <c r="P174" s="164"/>
      <c r="Q174" s="164"/>
      <c r="R174" s="164"/>
      <c r="S174" s="164"/>
      <c r="T174" s="164"/>
      <c r="U174" s="164"/>
      <c r="V174" s="164"/>
      <c r="W174" s="164"/>
      <c r="X174" s="164"/>
      <c r="Y174" s="164"/>
      <c r="Z174" s="164"/>
      <c r="AA174" s="164"/>
      <c r="AB174" s="164"/>
      <c r="AC174" s="164"/>
      <c r="AD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</row>
    <row r="175" spans="1:44" s="165" customFormat="1" ht="18" customHeight="1">
      <c r="A175" s="208" t="s">
        <v>219</v>
      </c>
      <c r="B175" s="209">
        <v>7</v>
      </c>
      <c r="C175" s="210" t="s">
        <v>99</v>
      </c>
      <c r="D175" s="233"/>
      <c r="E175" s="68">
        <f t="shared" si="86"/>
        <v>0</v>
      </c>
      <c r="F175" s="237"/>
      <c r="G175" s="70">
        <f t="shared" si="87"/>
        <v>0</v>
      </c>
      <c r="H175" s="70">
        <f t="shared" si="88"/>
        <v>0</v>
      </c>
      <c r="I175" s="70">
        <f t="shared" si="89"/>
        <v>0</v>
      </c>
      <c r="J175" s="83">
        <f t="shared" si="90"/>
        <v>0</v>
      </c>
      <c r="K175" s="201">
        <f t="shared" si="91"/>
        <v>0</v>
      </c>
      <c r="L175" s="70">
        <f t="shared" si="92"/>
        <v>0</v>
      </c>
      <c r="M175" s="111"/>
      <c r="N175" s="164"/>
      <c r="O175" s="164"/>
      <c r="P175" s="164"/>
      <c r="Q175" s="164"/>
      <c r="R175" s="164"/>
      <c r="S175" s="164"/>
      <c r="T175" s="164"/>
      <c r="U175" s="164"/>
      <c r="V175" s="164"/>
      <c r="W175" s="164"/>
      <c r="X175" s="164"/>
      <c r="Y175" s="164"/>
      <c r="Z175" s="164"/>
      <c r="AA175" s="164"/>
      <c r="AB175" s="164"/>
      <c r="AC175" s="164"/>
      <c r="AD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</row>
    <row r="176" spans="1:44" s="165" customFormat="1" ht="18" customHeight="1">
      <c r="A176" s="208" t="s">
        <v>220</v>
      </c>
      <c r="B176" s="209">
        <v>11</v>
      </c>
      <c r="C176" s="210" t="s">
        <v>99</v>
      </c>
      <c r="D176" s="233"/>
      <c r="E176" s="68">
        <f t="shared" si="86"/>
        <v>0</v>
      </c>
      <c r="F176" s="237"/>
      <c r="G176" s="70">
        <f t="shared" si="87"/>
        <v>0</v>
      </c>
      <c r="H176" s="70">
        <f t="shared" si="88"/>
        <v>0</v>
      </c>
      <c r="I176" s="70">
        <f t="shared" si="89"/>
        <v>0</v>
      </c>
      <c r="J176" s="83">
        <f t="shared" si="90"/>
        <v>0</v>
      </c>
      <c r="K176" s="201">
        <f t="shared" si="91"/>
        <v>0</v>
      </c>
      <c r="L176" s="70">
        <f t="shared" si="92"/>
        <v>0</v>
      </c>
      <c r="M176" s="111"/>
      <c r="N176" s="164"/>
      <c r="O176" s="164"/>
      <c r="P176" s="164"/>
      <c r="Q176" s="164"/>
      <c r="R176" s="164"/>
      <c r="S176" s="164"/>
      <c r="T176" s="164"/>
      <c r="U176" s="164"/>
      <c r="V176" s="164"/>
      <c r="W176" s="164"/>
      <c r="X176" s="164"/>
      <c r="Y176" s="164"/>
      <c r="Z176" s="164"/>
      <c r="AA176" s="164"/>
      <c r="AB176" s="164"/>
      <c r="AC176" s="164"/>
      <c r="AD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</row>
    <row r="177" spans="1:44" s="165" customFormat="1" ht="18" customHeight="1">
      <c r="A177" s="208" t="s">
        <v>221</v>
      </c>
      <c r="B177" s="209">
        <v>11</v>
      </c>
      <c r="C177" s="210" t="s">
        <v>99</v>
      </c>
      <c r="D177" s="233"/>
      <c r="E177" s="68">
        <f t="shared" si="86"/>
        <v>0</v>
      </c>
      <c r="F177" s="237"/>
      <c r="G177" s="70">
        <f t="shared" si="87"/>
        <v>0</v>
      </c>
      <c r="H177" s="70">
        <f t="shared" si="88"/>
        <v>0</v>
      </c>
      <c r="I177" s="70">
        <f t="shared" si="89"/>
        <v>0</v>
      </c>
      <c r="J177" s="83">
        <f t="shared" si="90"/>
        <v>0</v>
      </c>
      <c r="K177" s="201">
        <f t="shared" si="91"/>
        <v>0</v>
      </c>
      <c r="L177" s="70">
        <f t="shared" si="92"/>
        <v>0</v>
      </c>
      <c r="M177" s="111"/>
      <c r="N177" s="164"/>
      <c r="O177" s="164"/>
      <c r="P177" s="164"/>
      <c r="Q177" s="164"/>
      <c r="R177" s="164"/>
      <c r="S177" s="164"/>
      <c r="T177" s="164"/>
      <c r="U177" s="164"/>
      <c r="V177" s="164"/>
      <c r="W177" s="164"/>
      <c r="X177" s="164"/>
      <c r="Y177" s="164"/>
      <c r="Z177" s="164"/>
      <c r="AA177" s="164"/>
      <c r="AB177" s="164"/>
      <c r="AC177" s="164"/>
      <c r="AD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</row>
    <row r="178" spans="1:44" s="165" customFormat="1" ht="18" customHeight="1">
      <c r="A178" s="207" t="s">
        <v>222</v>
      </c>
      <c r="B178" s="211"/>
      <c r="C178" s="212"/>
      <c r="D178" s="234"/>
      <c r="E178" s="81"/>
      <c r="F178" s="238"/>
      <c r="G178" s="82"/>
      <c r="H178" s="82"/>
      <c r="I178" s="81"/>
      <c r="J178" s="83"/>
      <c r="K178" s="201"/>
      <c r="L178" s="81"/>
      <c r="M178" s="111"/>
      <c r="N178" s="164"/>
      <c r="O178" s="164"/>
      <c r="P178" s="164"/>
      <c r="Q178" s="164"/>
      <c r="R178" s="164"/>
      <c r="S178" s="164"/>
      <c r="T178" s="164"/>
      <c r="U178" s="164"/>
      <c r="V178" s="164"/>
      <c r="W178" s="164"/>
      <c r="X178" s="164"/>
      <c r="Y178" s="164"/>
      <c r="Z178" s="164"/>
      <c r="AA178" s="164"/>
      <c r="AB178" s="164"/>
      <c r="AC178" s="164"/>
      <c r="AD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</row>
    <row r="179" spans="1:44" s="165" customFormat="1" ht="18" customHeight="1">
      <c r="A179" s="208" t="s">
        <v>223</v>
      </c>
      <c r="B179" s="209">
        <v>1</v>
      </c>
      <c r="C179" s="210" t="s">
        <v>99</v>
      </c>
      <c r="D179" s="233"/>
      <c r="E179" s="68">
        <f t="shared" ref="E179:E182" si="93">D179*B179</f>
        <v>0</v>
      </c>
      <c r="F179" s="237"/>
      <c r="G179" s="70">
        <f t="shared" ref="G179:G182" si="94">F179*B179</f>
        <v>0</v>
      </c>
      <c r="H179" s="70">
        <f t="shared" ref="H179:H182" si="95">+D179+F179</f>
        <v>0</v>
      </c>
      <c r="I179" s="70">
        <f t="shared" ref="I179:I182" si="96">E179+G179</f>
        <v>0</v>
      </c>
      <c r="J179" s="83">
        <f t="shared" ref="J179:J182" si="97">(K179)*I179</f>
        <v>0</v>
      </c>
      <c r="K179" s="201">
        <f t="shared" ref="K179:K182" si="98">$K$12</f>
        <v>0</v>
      </c>
      <c r="L179" s="70">
        <f t="shared" ref="L179:L182" si="99">I179+J179</f>
        <v>0</v>
      </c>
      <c r="M179" s="111"/>
      <c r="N179" s="164"/>
      <c r="O179" s="164"/>
      <c r="P179" s="164"/>
      <c r="Q179" s="164"/>
      <c r="R179" s="164"/>
      <c r="S179" s="164"/>
      <c r="T179" s="164"/>
      <c r="U179" s="164"/>
      <c r="V179" s="164"/>
      <c r="W179" s="164"/>
      <c r="X179" s="164"/>
      <c r="Y179" s="164"/>
      <c r="Z179" s="164"/>
      <c r="AA179" s="164"/>
      <c r="AB179" s="164"/>
      <c r="AC179" s="164"/>
      <c r="AD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</row>
    <row r="180" spans="1:44" s="165" customFormat="1" ht="18" customHeight="1">
      <c r="A180" s="208" t="s">
        <v>224</v>
      </c>
      <c r="B180" s="209">
        <v>1</v>
      </c>
      <c r="C180" s="210" t="s">
        <v>99</v>
      </c>
      <c r="D180" s="233"/>
      <c r="E180" s="68">
        <f t="shared" si="93"/>
        <v>0</v>
      </c>
      <c r="F180" s="237"/>
      <c r="G180" s="70">
        <f t="shared" si="94"/>
        <v>0</v>
      </c>
      <c r="H180" s="70">
        <f t="shared" si="95"/>
        <v>0</v>
      </c>
      <c r="I180" s="70">
        <f t="shared" si="96"/>
        <v>0</v>
      </c>
      <c r="J180" s="83">
        <f t="shared" si="97"/>
        <v>0</v>
      </c>
      <c r="K180" s="201">
        <f t="shared" si="98"/>
        <v>0</v>
      </c>
      <c r="L180" s="70">
        <f t="shared" si="99"/>
        <v>0</v>
      </c>
      <c r="M180" s="111"/>
      <c r="N180" s="164"/>
      <c r="O180" s="164"/>
      <c r="P180" s="164"/>
      <c r="Q180" s="164"/>
      <c r="R180" s="164"/>
      <c r="S180" s="164"/>
      <c r="T180" s="164"/>
      <c r="U180" s="164"/>
      <c r="V180" s="164"/>
      <c r="W180" s="164"/>
      <c r="X180" s="164"/>
      <c r="Y180" s="164"/>
      <c r="Z180" s="164"/>
      <c r="AA180" s="164"/>
      <c r="AB180" s="164"/>
      <c r="AC180" s="164"/>
      <c r="AD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</row>
    <row r="181" spans="1:44" s="165" customFormat="1" ht="18" customHeight="1">
      <c r="A181" s="208" t="s">
        <v>225</v>
      </c>
      <c r="B181" s="209">
        <v>1</v>
      </c>
      <c r="C181" s="210" t="s">
        <v>99</v>
      </c>
      <c r="D181" s="233"/>
      <c r="E181" s="68">
        <f t="shared" si="93"/>
        <v>0</v>
      </c>
      <c r="F181" s="237"/>
      <c r="G181" s="70">
        <f t="shared" si="94"/>
        <v>0</v>
      </c>
      <c r="H181" s="70">
        <f t="shared" si="95"/>
        <v>0</v>
      </c>
      <c r="I181" s="70">
        <f t="shared" si="96"/>
        <v>0</v>
      </c>
      <c r="J181" s="83">
        <f t="shared" si="97"/>
        <v>0</v>
      </c>
      <c r="K181" s="201">
        <f t="shared" si="98"/>
        <v>0</v>
      </c>
      <c r="L181" s="70">
        <f t="shared" si="99"/>
        <v>0</v>
      </c>
      <c r="M181" s="111"/>
      <c r="N181" s="164"/>
      <c r="O181" s="164"/>
      <c r="P181" s="164"/>
      <c r="Q181" s="164"/>
      <c r="R181" s="164"/>
      <c r="S181" s="164"/>
      <c r="T181" s="164"/>
      <c r="U181" s="164"/>
      <c r="V181" s="164"/>
      <c r="W181" s="164"/>
      <c r="X181" s="164"/>
      <c r="Y181" s="164"/>
      <c r="Z181" s="164"/>
      <c r="AA181" s="164"/>
      <c r="AB181" s="164"/>
      <c r="AC181" s="164"/>
      <c r="AD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</row>
    <row r="182" spans="1:44" s="165" customFormat="1" ht="18" customHeight="1">
      <c r="A182" s="208" t="s">
        <v>226</v>
      </c>
      <c r="B182" s="209">
        <v>10</v>
      </c>
      <c r="C182" s="210" t="s">
        <v>99</v>
      </c>
      <c r="D182" s="233"/>
      <c r="E182" s="68">
        <f t="shared" si="93"/>
        <v>0</v>
      </c>
      <c r="F182" s="237"/>
      <c r="G182" s="70">
        <f t="shared" si="94"/>
        <v>0</v>
      </c>
      <c r="H182" s="70">
        <f t="shared" si="95"/>
        <v>0</v>
      </c>
      <c r="I182" s="70">
        <f t="shared" si="96"/>
        <v>0</v>
      </c>
      <c r="J182" s="83">
        <f t="shared" si="97"/>
        <v>0</v>
      </c>
      <c r="K182" s="201">
        <f t="shared" si="98"/>
        <v>0</v>
      </c>
      <c r="L182" s="70">
        <f t="shared" si="99"/>
        <v>0</v>
      </c>
      <c r="M182" s="111"/>
      <c r="N182" s="164"/>
      <c r="O182" s="164"/>
      <c r="P182" s="164"/>
      <c r="Q182" s="164"/>
      <c r="R182" s="164"/>
      <c r="S182" s="164"/>
      <c r="T182" s="164"/>
      <c r="U182" s="164"/>
      <c r="V182" s="164"/>
      <c r="W182" s="164"/>
      <c r="X182" s="164"/>
      <c r="Y182" s="164"/>
      <c r="Z182" s="164"/>
      <c r="AA182" s="164"/>
      <c r="AB182" s="164"/>
      <c r="AC182" s="164"/>
      <c r="AD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</row>
    <row r="183" spans="1:44" s="165" customFormat="1" ht="18" customHeight="1">
      <c r="A183" s="55" t="s">
        <v>1</v>
      </c>
      <c r="B183" s="56"/>
      <c r="C183" s="57"/>
      <c r="D183" s="230"/>
      <c r="E183" s="57"/>
      <c r="F183" s="230"/>
      <c r="G183" s="56"/>
      <c r="H183" s="56"/>
      <c r="I183" s="56"/>
      <c r="J183" s="56"/>
      <c r="K183" s="59"/>
      <c r="L183" s="59"/>
      <c r="M183" s="60">
        <f>SUM(L184:L196)</f>
        <v>0</v>
      </c>
      <c r="N183" s="164"/>
      <c r="O183" s="164"/>
      <c r="P183" s="164"/>
      <c r="Q183" s="164"/>
      <c r="R183" s="164"/>
      <c r="S183" s="164"/>
      <c r="T183" s="164"/>
      <c r="U183" s="164"/>
      <c r="V183" s="164"/>
      <c r="W183" s="164"/>
      <c r="X183" s="164"/>
      <c r="Y183" s="164"/>
      <c r="Z183" s="164"/>
      <c r="AA183" s="164"/>
      <c r="AB183" s="164"/>
      <c r="AC183" s="164"/>
      <c r="AD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</row>
    <row r="184" spans="1:44" s="165" customFormat="1" ht="18" customHeight="1">
      <c r="A184" s="178" t="s">
        <v>68</v>
      </c>
      <c r="B184" s="179"/>
      <c r="C184" s="180"/>
      <c r="D184" s="112"/>
      <c r="E184" s="97"/>
      <c r="F184" s="112"/>
      <c r="G184" s="99"/>
      <c r="H184" s="99"/>
      <c r="I184" s="97"/>
      <c r="J184" s="83"/>
      <c r="K184" s="201"/>
      <c r="L184" s="97"/>
      <c r="M184" s="80"/>
      <c r="N184" s="164"/>
      <c r="O184" s="164"/>
      <c r="P184" s="164"/>
      <c r="Q184" s="164"/>
      <c r="R184" s="164"/>
      <c r="S184" s="164"/>
      <c r="T184" s="164"/>
      <c r="U184" s="164"/>
      <c r="V184" s="164"/>
      <c r="W184" s="164"/>
      <c r="X184" s="164"/>
      <c r="Y184" s="164"/>
      <c r="Z184" s="164"/>
      <c r="AA184" s="164"/>
      <c r="AB184" s="164"/>
      <c r="AC184" s="164"/>
      <c r="AD184" s="164"/>
      <c r="AE184" s="164"/>
      <c r="AF184" s="164"/>
      <c r="AG184" s="164"/>
      <c r="AH184" s="164"/>
      <c r="AI184" s="164"/>
      <c r="AJ184" s="164"/>
      <c r="AK184" s="164"/>
      <c r="AL184" s="164"/>
      <c r="AM184" s="164"/>
      <c r="AN184" s="164"/>
      <c r="AO184" s="164"/>
      <c r="AP184" s="164"/>
      <c r="AQ184" s="164"/>
      <c r="AR184" s="164"/>
    </row>
    <row r="185" spans="1:44" s="165" customFormat="1" ht="18" customHeight="1">
      <c r="A185" s="178" t="s">
        <v>255</v>
      </c>
      <c r="B185" s="179"/>
      <c r="C185" s="180"/>
      <c r="D185" s="112"/>
      <c r="E185" s="97"/>
      <c r="F185" s="112"/>
      <c r="G185" s="99"/>
      <c r="H185" s="99"/>
      <c r="I185" s="97"/>
      <c r="J185" s="83"/>
      <c r="K185" s="201"/>
      <c r="L185" s="97"/>
      <c r="M185" s="80"/>
      <c r="N185" s="164"/>
      <c r="O185" s="164"/>
      <c r="P185" s="164"/>
      <c r="Q185" s="164"/>
      <c r="R185" s="164"/>
      <c r="S185" s="164"/>
      <c r="T185" s="164"/>
      <c r="U185" s="164"/>
      <c r="V185" s="164"/>
      <c r="W185" s="164"/>
      <c r="X185" s="164"/>
      <c r="Y185" s="164"/>
      <c r="Z185" s="164"/>
      <c r="AA185" s="164"/>
      <c r="AB185" s="164"/>
      <c r="AC185" s="164"/>
      <c r="AD185" s="164"/>
      <c r="AE185" s="164"/>
      <c r="AF185" s="164"/>
      <c r="AG185" s="164"/>
      <c r="AH185" s="164"/>
      <c r="AI185" s="164"/>
      <c r="AJ185" s="164"/>
      <c r="AK185" s="164"/>
      <c r="AL185" s="164"/>
      <c r="AM185" s="164"/>
      <c r="AN185" s="164"/>
      <c r="AO185" s="164"/>
      <c r="AP185" s="164"/>
      <c r="AQ185" s="164"/>
      <c r="AR185" s="164"/>
    </row>
    <row r="186" spans="1:44" s="165" customFormat="1" ht="18" customHeight="1">
      <c r="A186" s="181" t="s">
        <v>257</v>
      </c>
      <c r="B186" s="179">
        <v>15</v>
      </c>
      <c r="C186" s="180" t="s">
        <v>36</v>
      </c>
      <c r="D186" s="112"/>
      <c r="E186" s="68">
        <f t="shared" ref="E186:E187" si="100">D186*B186</f>
        <v>0</v>
      </c>
      <c r="F186" s="112"/>
      <c r="G186" s="70">
        <f t="shared" ref="G186:G187" si="101">F186*B186</f>
        <v>0</v>
      </c>
      <c r="H186" s="70">
        <f t="shared" ref="H186:H187" si="102">+D186+F186</f>
        <v>0</v>
      </c>
      <c r="I186" s="70">
        <f t="shared" ref="I186:I187" si="103">E186+G186</f>
        <v>0</v>
      </c>
      <c r="J186" s="83">
        <f t="shared" ref="J186:J187" si="104">(K186)*I186</f>
        <v>0</v>
      </c>
      <c r="K186" s="201">
        <f t="shared" ref="K186:K187" si="105">$K$12</f>
        <v>0</v>
      </c>
      <c r="L186" s="70">
        <f t="shared" ref="L186:L187" si="106">I186+J186</f>
        <v>0</v>
      </c>
      <c r="M186" s="80"/>
      <c r="N186" s="164"/>
      <c r="O186" s="164"/>
      <c r="P186" s="164"/>
      <c r="Q186" s="164"/>
      <c r="R186" s="164"/>
      <c r="S186" s="164"/>
      <c r="T186" s="164"/>
      <c r="U186" s="164"/>
      <c r="V186" s="164"/>
      <c r="W186" s="164"/>
      <c r="X186" s="164"/>
      <c r="Y186" s="164"/>
      <c r="Z186" s="164"/>
      <c r="AA186" s="164"/>
      <c r="AB186" s="164"/>
      <c r="AC186" s="164"/>
      <c r="AD186" s="164"/>
      <c r="AE186" s="164"/>
      <c r="AF186" s="164"/>
      <c r="AG186" s="164"/>
      <c r="AH186" s="164"/>
      <c r="AI186" s="164"/>
      <c r="AJ186" s="164"/>
      <c r="AK186" s="164"/>
      <c r="AL186" s="164"/>
      <c r="AM186" s="164"/>
      <c r="AN186" s="164"/>
      <c r="AO186" s="164"/>
      <c r="AP186" s="164"/>
      <c r="AQ186" s="164"/>
      <c r="AR186" s="164"/>
    </row>
    <row r="187" spans="1:44" s="165" customFormat="1" ht="18" customHeight="1">
      <c r="A187" s="181" t="s">
        <v>256</v>
      </c>
      <c r="B187" s="179">
        <v>4</v>
      </c>
      <c r="C187" s="213" t="s">
        <v>230</v>
      </c>
      <c r="D187" s="112"/>
      <c r="E187" s="68">
        <f t="shared" si="100"/>
        <v>0</v>
      </c>
      <c r="F187" s="112"/>
      <c r="G187" s="70">
        <f t="shared" si="101"/>
        <v>0</v>
      </c>
      <c r="H187" s="70">
        <f t="shared" si="102"/>
        <v>0</v>
      </c>
      <c r="I187" s="70">
        <f t="shared" si="103"/>
        <v>0</v>
      </c>
      <c r="J187" s="83">
        <f t="shared" si="104"/>
        <v>0</v>
      </c>
      <c r="K187" s="201">
        <f t="shared" si="105"/>
        <v>0</v>
      </c>
      <c r="L187" s="70">
        <f t="shared" si="106"/>
        <v>0</v>
      </c>
      <c r="M187" s="80"/>
      <c r="N187" s="164"/>
      <c r="O187" s="164"/>
      <c r="P187" s="164"/>
      <c r="Q187" s="164"/>
      <c r="R187" s="164"/>
      <c r="S187" s="164"/>
      <c r="T187" s="164"/>
      <c r="U187" s="164"/>
      <c r="V187" s="164"/>
      <c r="W187" s="164"/>
      <c r="X187" s="164"/>
      <c r="Y187" s="164"/>
      <c r="Z187" s="164"/>
      <c r="AA187" s="164"/>
      <c r="AB187" s="164"/>
      <c r="AC187" s="164"/>
      <c r="AD187" s="164"/>
      <c r="AE187" s="164"/>
      <c r="AF187" s="164"/>
      <c r="AG187" s="164"/>
      <c r="AH187" s="164"/>
      <c r="AI187" s="164"/>
      <c r="AJ187" s="164"/>
      <c r="AK187" s="164"/>
      <c r="AL187" s="164"/>
      <c r="AM187" s="164"/>
      <c r="AN187" s="164"/>
      <c r="AO187" s="164"/>
      <c r="AP187" s="164"/>
      <c r="AQ187" s="164"/>
      <c r="AR187" s="164"/>
    </row>
    <row r="188" spans="1:44" s="165" customFormat="1" ht="18" customHeight="1">
      <c r="A188" s="178" t="s">
        <v>258</v>
      </c>
      <c r="B188" s="179"/>
      <c r="C188" s="213"/>
      <c r="D188" s="112"/>
      <c r="E188" s="81"/>
      <c r="F188" s="112"/>
      <c r="G188" s="82"/>
      <c r="H188" s="82"/>
      <c r="I188" s="81"/>
      <c r="J188" s="83"/>
      <c r="K188" s="201"/>
      <c r="L188" s="81"/>
      <c r="M188" s="80"/>
      <c r="N188" s="164"/>
      <c r="O188" s="164"/>
      <c r="P188" s="164"/>
      <c r="Q188" s="164"/>
      <c r="R188" s="164"/>
      <c r="S188" s="164"/>
      <c r="T188" s="164"/>
      <c r="U188" s="164"/>
      <c r="V188" s="164"/>
      <c r="W188" s="164"/>
      <c r="X188" s="164"/>
      <c r="Y188" s="164"/>
      <c r="Z188" s="164"/>
      <c r="AA188" s="164"/>
      <c r="AB188" s="164"/>
      <c r="AC188" s="164"/>
      <c r="AD188" s="164"/>
      <c r="AE188" s="164"/>
      <c r="AF188" s="164"/>
      <c r="AG188" s="164"/>
      <c r="AH188" s="164"/>
      <c r="AI188" s="164"/>
      <c r="AJ188" s="164"/>
      <c r="AK188" s="164"/>
      <c r="AL188" s="164"/>
      <c r="AM188" s="164"/>
      <c r="AN188" s="164"/>
      <c r="AO188" s="164"/>
      <c r="AP188" s="164"/>
      <c r="AQ188" s="164"/>
      <c r="AR188" s="164"/>
    </row>
    <row r="189" spans="1:44" s="165" customFormat="1" ht="18" customHeight="1">
      <c r="A189" s="182" t="s">
        <v>265</v>
      </c>
      <c r="B189" s="179">
        <v>0.5</v>
      </c>
      <c r="C189" s="213" t="s">
        <v>31</v>
      </c>
      <c r="D189" s="112"/>
      <c r="E189" s="68">
        <f t="shared" ref="E189:E190" si="107">D189*B189</f>
        <v>0</v>
      </c>
      <c r="F189" s="112"/>
      <c r="G189" s="70">
        <f t="shared" ref="G189" si="108">F189*B189</f>
        <v>0</v>
      </c>
      <c r="H189" s="70">
        <f t="shared" ref="H189:H190" si="109">+D189+F189</f>
        <v>0</v>
      </c>
      <c r="I189" s="70">
        <f t="shared" ref="I189:I190" si="110">E189+G189</f>
        <v>0</v>
      </c>
      <c r="J189" s="83">
        <f t="shared" ref="J189:J190" si="111">(K189)*I189</f>
        <v>0</v>
      </c>
      <c r="K189" s="201">
        <f t="shared" ref="K189:K190" si="112">$K$12</f>
        <v>0</v>
      </c>
      <c r="L189" s="70">
        <f t="shared" ref="L189:L190" si="113">I189+J189</f>
        <v>0</v>
      </c>
      <c r="M189" s="80"/>
      <c r="N189" s="164"/>
      <c r="O189" s="164"/>
      <c r="P189" s="164"/>
      <c r="Q189" s="164"/>
      <c r="R189" s="164"/>
      <c r="S189" s="164"/>
      <c r="T189" s="164"/>
      <c r="U189" s="164"/>
      <c r="V189" s="164"/>
      <c r="W189" s="164"/>
      <c r="X189" s="164"/>
      <c r="Y189" s="164"/>
      <c r="Z189" s="164"/>
      <c r="AA189" s="164"/>
      <c r="AB189" s="164"/>
      <c r="AC189" s="164"/>
      <c r="AD189" s="164"/>
      <c r="AE189" s="164"/>
      <c r="AF189" s="164"/>
      <c r="AG189" s="164"/>
      <c r="AH189" s="164"/>
      <c r="AI189" s="164"/>
      <c r="AJ189" s="164"/>
      <c r="AK189" s="164"/>
      <c r="AL189" s="164"/>
      <c r="AM189" s="164"/>
      <c r="AN189" s="164"/>
      <c r="AO189" s="164"/>
      <c r="AP189" s="164"/>
      <c r="AQ189" s="164"/>
      <c r="AR189" s="164"/>
    </row>
    <row r="190" spans="1:44" s="165" customFormat="1" ht="18" customHeight="1">
      <c r="A190" s="182" t="s">
        <v>266</v>
      </c>
      <c r="B190" s="179">
        <v>1</v>
      </c>
      <c r="C190" s="213" t="s">
        <v>230</v>
      </c>
      <c r="D190" s="112"/>
      <c r="E190" s="68">
        <f t="shared" si="107"/>
        <v>0</v>
      </c>
      <c r="F190" s="112"/>
      <c r="G190" s="70">
        <f t="shared" ref="G190" si="114">F190*B190</f>
        <v>0</v>
      </c>
      <c r="H190" s="70">
        <f t="shared" si="109"/>
        <v>0</v>
      </c>
      <c r="I190" s="70">
        <f t="shared" si="110"/>
        <v>0</v>
      </c>
      <c r="J190" s="83">
        <f t="shared" si="111"/>
        <v>0</v>
      </c>
      <c r="K190" s="201">
        <f t="shared" si="112"/>
        <v>0</v>
      </c>
      <c r="L190" s="70">
        <f t="shared" si="113"/>
        <v>0</v>
      </c>
      <c r="M190" s="80"/>
      <c r="N190" s="164"/>
      <c r="O190" s="164"/>
      <c r="P190" s="164"/>
      <c r="Q190" s="164"/>
      <c r="R190" s="164"/>
      <c r="S190" s="164"/>
      <c r="T190" s="164"/>
      <c r="U190" s="164"/>
      <c r="V190" s="164"/>
      <c r="W190" s="164"/>
      <c r="X190" s="164"/>
      <c r="Y190" s="164"/>
      <c r="Z190" s="164"/>
      <c r="AA190" s="164"/>
      <c r="AB190" s="164"/>
      <c r="AC190" s="164"/>
      <c r="AD190" s="164"/>
      <c r="AE190" s="164"/>
      <c r="AF190" s="164"/>
      <c r="AG190" s="164"/>
      <c r="AH190" s="164"/>
      <c r="AI190" s="164"/>
      <c r="AJ190" s="164"/>
      <c r="AK190" s="164"/>
      <c r="AL190" s="164"/>
      <c r="AM190" s="164"/>
      <c r="AN190" s="164"/>
      <c r="AO190" s="164"/>
      <c r="AP190" s="164"/>
      <c r="AQ190" s="164"/>
      <c r="AR190" s="164"/>
    </row>
    <row r="191" spans="1:44" s="165" customFormat="1" ht="18" customHeight="1">
      <c r="A191" s="178" t="s">
        <v>259</v>
      </c>
      <c r="B191" s="179"/>
      <c r="C191" s="213"/>
      <c r="D191" s="112"/>
      <c r="E191" s="81"/>
      <c r="F191" s="112"/>
      <c r="G191" s="82"/>
      <c r="H191" s="82"/>
      <c r="I191" s="81"/>
      <c r="J191" s="83"/>
      <c r="K191" s="201"/>
      <c r="L191" s="81"/>
      <c r="M191" s="80"/>
      <c r="N191" s="164"/>
      <c r="O191" s="164"/>
      <c r="P191" s="164"/>
      <c r="Q191" s="164"/>
      <c r="R191" s="164"/>
      <c r="S191" s="164"/>
      <c r="T191" s="164"/>
      <c r="U191" s="164"/>
      <c r="V191" s="164"/>
      <c r="W191" s="164"/>
      <c r="X191" s="164"/>
      <c r="Y191" s="164"/>
      <c r="Z191" s="164"/>
      <c r="AA191" s="164"/>
      <c r="AB191" s="164"/>
      <c r="AC191" s="164"/>
      <c r="AD191" s="164"/>
      <c r="AE191" s="164"/>
      <c r="AF191" s="164"/>
      <c r="AG191" s="164"/>
      <c r="AH191" s="164"/>
      <c r="AI191" s="164"/>
      <c r="AJ191" s="164"/>
      <c r="AK191" s="164"/>
      <c r="AL191" s="164"/>
      <c r="AM191" s="164"/>
      <c r="AN191" s="164"/>
      <c r="AO191" s="164"/>
      <c r="AP191" s="164"/>
      <c r="AQ191" s="164"/>
      <c r="AR191" s="164"/>
    </row>
    <row r="192" spans="1:44" s="165" customFormat="1" ht="18" customHeight="1">
      <c r="A192" s="182" t="s">
        <v>262</v>
      </c>
      <c r="B192" s="179">
        <v>1.5</v>
      </c>
      <c r="C192" s="213" t="s">
        <v>31</v>
      </c>
      <c r="D192" s="112"/>
      <c r="E192" s="68">
        <f t="shared" ref="E192:E194" si="115">D192*B192</f>
        <v>0</v>
      </c>
      <c r="F192" s="112"/>
      <c r="G192" s="70">
        <f t="shared" ref="G192:G194" si="116">F192*B192</f>
        <v>0</v>
      </c>
      <c r="H192" s="70">
        <f t="shared" ref="H192:H194" si="117">+D192+F192</f>
        <v>0</v>
      </c>
      <c r="I192" s="70">
        <f t="shared" ref="I192:I194" si="118">E192+G192</f>
        <v>0</v>
      </c>
      <c r="J192" s="83">
        <f t="shared" ref="J192:J194" si="119">(K192)*I192</f>
        <v>0</v>
      </c>
      <c r="K192" s="201">
        <f t="shared" ref="K192:K194" si="120">$K$12</f>
        <v>0</v>
      </c>
      <c r="L192" s="70">
        <f t="shared" ref="L192:L194" si="121">I192+J192</f>
        <v>0</v>
      </c>
      <c r="M192" s="80"/>
      <c r="N192" s="164"/>
      <c r="O192" s="164"/>
      <c r="P192" s="164"/>
      <c r="Q192" s="164"/>
      <c r="R192" s="164"/>
      <c r="S192" s="164"/>
      <c r="T192" s="164"/>
      <c r="U192" s="164"/>
      <c r="V192" s="164"/>
      <c r="W192" s="164"/>
      <c r="X192" s="164"/>
      <c r="Y192" s="164"/>
      <c r="Z192" s="164"/>
      <c r="AA192" s="164"/>
      <c r="AB192" s="164"/>
      <c r="AC192" s="164"/>
      <c r="AD192" s="164"/>
      <c r="AE192" s="164"/>
      <c r="AF192" s="164"/>
      <c r="AG192" s="164"/>
      <c r="AH192" s="164"/>
      <c r="AI192" s="164"/>
      <c r="AJ192" s="164"/>
      <c r="AK192" s="164"/>
      <c r="AL192" s="164"/>
      <c r="AM192" s="164"/>
      <c r="AN192" s="164"/>
      <c r="AO192" s="164"/>
      <c r="AP192" s="164"/>
      <c r="AQ192" s="164"/>
      <c r="AR192" s="164"/>
    </row>
    <row r="193" spans="1:44" s="165" customFormat="1" ht="18" customHeight="1">
      <c r="A193" s="182" t="s">
        <v>264</v>
      </c>
      <c r="B193" s="179">
        <v>5.4</v>
      </c>
      <c r="C193" s="213" t="s">
        <v>31</v>
      </c>
      <c r="D193" s="112"/>
      <c r="E193" s="68">
        <f t="shared" si="115"/>
        <v>0</v>
      </c>
      <c r="F193" s="112"/>
      <c r="G193" s="70">
        <f t="shared" si="116"/>
        <v>0</v>
      </c>
      <c r="H193" s="70">
        <f t="shared" si="117"/>
        <v>0</v>
      </c>
      <c r="I193" s="70">
        <f t="shared" si="118"/>
        <v>0</v>
      </c>
      <c r="J193" s="83">
        <f t="shared" si="119"/>
        <v>0</v>
      </c>
      <c r="K193" s="201">
        <f t="shared" si="120"/>
        <v>0</v>
      </c>
      <c r="L193" s="70">
        <f t="shared" si="121"/>
        <v>0</v>
      </c>
      <c r="M193" s="80"/>
      <c r="N193" s="164"/>
      <c r="O193" s="164"/>
      <c r="P193" s="164"/>
      <c r="Q193" s="164"/>
      <c r="R193" s="164"/>
      <c r="S193" s="164"/>
      <c r="T193" s="164"/>
      <c r="U193" s="164"/>
      <c r="V193" s="164"/>
      <c r="W193" s="164"/>
      <c r="X193" s="164"/>
      <c r="Y193" s="164"/>
      <c r="Z193" s="164"/>
      <c r="AA193" s="164"/>
      <c r="AB193" s="164"/>
      <c r="AC193" s="164"/>
      <c r="AD193" s="164"/>
      <c r="AE193" s="164"/>
      <c r="AF193" s="164"/>
      <c r="AG193" s="164"/>
      <c r="AH193" s="164"/>
      <c r="AI193" s="164"/>
      <c r="AJ193" s="164"/>
      <c r="AK193" s="164"/>
      <c r="AL193" s="164"/>
      <c r="AM193" s="164"/>
      <c r="AN193" s="164"/>
      <c r="AO193" s="164"/>
      <c r="AP193" s="164"/>
      <c r="AQ193" s="164"/>
      <c r="AR193" s="164"/>
    </row>
    <row r="194" spans="1:44" s="165" customFormat="1" ht="18" customHeight="1">
      <c r="A194" s="182" t="s">
        <v>263</v>
      </c>
      <c r="B194" s="179">
        <v>3</v>
      </c>
      <c r="C194" s="213" t="s">
        <v>31</v>
      </c>
      <c r="D194" s="112"/>
      <c r="E194" s="68">
        <f t="shared" si="115"/>
        <v>0</v>
      </c>
      <c r="F194" s="112"/>
      <c r="G194" s="70">
        <f t="shared" si="116"/>
        <v>0</v>
      </c>
      <c r="H194" s="70">
        <f t="shared" si="117"/>
        <v>0</v>
      </c>
      <c r="I194" s="70">
        <f t="shared" si="118"/>
        <v>0</v>
      </c>
      <c r="J194" s="83">
        <f t="shared" si="119"/>
        <v>0</v>
      </c>
      <c r="K194" s="201">
        <f t="shared" si="120"/>
        <v>0</v>
      </c>
      <c r="L194" s="70">
        <f t="shared" si="121"/>
        <v>0</v>
      </c>
      <c r="M194" s="80"/>
      <c r="N194" s="164"/>
      <c r="O194" s="164"/>
      <c r="P194" s="164"/>
      <c r="Q194" s="164"/>
      <c r="R194" s="164"/>
      <c r="S194" s="164"/>
      <c r="T194" s="164"/>
      <c r="U194" s="164"/>
      <c r="V194" s="164"/>
      <c r="W194" s="164"/>
      <c r="X194" s="164"/>
      <c r="Y194" s="164"/>
      <c r="Z194" s="164"/>
      <c r="AA194" s="164"/>
      <c r="AB194" s="164"/>
      <c r="AC194" s="164"/>
      <c r="AD194" s="164"/>
      <c r="AE194" s="164"/>
      <c r="AF194" s="164"/>
      <c r="AG194" s="164"/>
      <c r="AH194" s="164"/>
      <c r="AI194" s="164"/>
      <c r="AJ194" s="164"/>
      <c r="AK194" s="164"/>
      <c r="AL194" s="164"/>
      <c r="AM194" s="164"/>
      <c r="AN194" s="164"/>
      <c r="AO194" s="164"/>
      <c r="AP194" s="164"/>
      <c r="AQ194" s="164"/>
      <c r="AR194" s="164"/>
    </row>
    <row r="195" spans="1:44" s="165" customFormat="1" ht="18" customHeight="1">
      <c r="A195" s="178" t="s">
        <v>260</v>
      </c>
      <c r="B195" s="179"/>
      <c r="C195" s="213"/>
      <c r="D195" s="112"/>
      <c r="E195" s="81"/>
      <c r="F195" s="112"/>
      <c r="G195" s="82"/>
      <c r="H195" s="82"/>
      <c r="I195" s="81"/>
      <c r="J195" s="83"/>
      <c r="K195" s="201"/>
      <c r="L195" s="81"/>
      <c r="M195" s="80"/>
      <c r="N195" s="164"/>
      <c r="O195" s="164"/>
      <c r="P195" s="164"/>
      <c r="Q195" s="164"/>
      <c r="R195" s="164"/>
      <c r="S195" s="164"/>
      <c r="T195" s="164"/>
      <c r="U195" s="164"/>
      <c r="V195" s="164"/>
      <c r="W195" s="164"/>
      <c r="X195" s="164"/>
      <c r="Y195" s="164"/>
      <c r="Z195" s="164"/>
      <c r="AA195" s="164"/>
      <c r="AB195" s="164"/>
      <c r="AC195" s="164"/>
      <c r="AD195" s="164"/>
      <c r="AE195" s="164"/>
      <c r="AF195" s="164"/>
      <c r="AG195" s="164"/>
      <c r="AH195" s="164"/>
      <c r="AI195" s="164"/>
      <c r="AJ195" s="164"/>
      <c r="AK195" s="164"/>
      <c r="AL195" s="164"/>
      <c r="AM195" s="164"/>
      <c r="AN195" s="164"/>
      <c r="AO195" s="164"/>
      <c r="AP195" s="164"/>
      <c r="AQ195" s="164"/>
      <c r="AR195" s="164"/>
    </row>
    <row r="196" spans="1:44" s="165" customFormat="1" ht="18" customHeight="1">
      <c r="A196" s="181" t="s">
        <v>261</v>
      </c>
      <c r="B196" s="179">
        <v>1</v>
      </c>
      <c r="C196" s="213" t="s">
        <v>230</v>
      </c>
      <c r="D196" s="112"/>
      <c r="E196" s="68">
        <f>D196*B196</f>
        <v>0</v>
      </c>
      <c r="F196" s="112"/>
      <c r="G196" s="70">
        <f t="shared" ref="G196" si="122">F196*B196</f>
        <v>0</v>
      </c>
      <c r="H196" s="70">
        <f t="shared" ref="H196" si="123">+D196+F196</f>
        <v>0</v>
      </c>
      <c r="I196" s="70">
        <f t="shared" ref="I196" si="124">E196+G196</f>
        <v>0</v>
      </c>
      <c r="J196" s="83">
        <f>(K196)*I196</f>
        <v>0</v>
      </c>
      <c r="K196" s="201">
        <f t="shared" ref="K196" si="125">$K$12</f>
        <v>0</v>
      </c>
      <c r="L196" s="70">
        <f t="shared" ref="L196" si="126">I196+J196</f>
        <v>0</v>
      </c>
      <c r="M196" s="80"/>
      <c r="N196" s="164"/>
      <c r="O196" s="164"/>
      <c r="P196" s="164"/>
      <c r="Q196" s="164"/>
      <c r="R196" s="164"/>
      <c r="S196" s="164"/>
      <c r="T196" s="164"/>
      <c r="U196" s="164"/>
      <c r="V196" s="164"/>
      <c r="W196" s="164"/>
      <c r="X196" s="164"/>
      <c r="Y196" s="164"/>
      <c r="Z196" s="164"/>
      <c r="AA196" s="164"/>
      <c r="AB196" s="164"/>
      <c r="AC196" s="164"/>
      <c r="AD196" s="164"/>
      <c r="AE196" s="164"/>
      <c r="AF196" s="164"/>
      <c r="AG196" s="164"/>
      <c r="AH196" s="164"/>
      <c r="AI196" s="164"/>
      <c r="AJ196" s="164"/>
      <c r="AK196" s="164"/>
      <c r="AL196" s="164"/>
      <c r="AM196" s="164"/>
      <c r="AN196" s="164"/>
      <c r="AO196" s="164"/>
      <c r="AP196" s="164"/>
      <c r="AQ196" s="164"/>
      <c r="AR196" s="164"/>
    </row>
    <row r="197" spans="1:44" s="165" customFormat="1" ht="18" customHeight="1">
      <c r="A197" s="55" t="s">
        <v>63</v>
      </c>
      <c r="B197" s="56"/>
      <c r="C197" s="57"/>
      <c r="D197" s="230"/>
      <c r="E197" s="57"/>
      <c r="F197" s="230"/>
      <c r="G197" s="56"/>
      <c r="H197" s="56"/>
      <c r="I197" s="56"/>
      <c r="J197" s="56"/>
      <c r="K197" s="59"/>
      <c r="L197" s="59"/>
      <c r="M197" s="60">
        <f>SUM(L198:L200)</f>
        <v>0</v>
      </c>
      <c r="N197" s="164"/>
      <c r="O197" s="164"/>
      <c r="P197" s="164"/>
      <c r="Q197" s="164"/>
      <c r="R197" s="164"/>
      <c r="S197" s="164"/>
      <c r="T197" s="164"/>
      <c r="U197" s="164"/>
      <c r="V197" s="164"/>
      <c r="W197" s="164"/>
      <c r="X197" s="164"/>
      <c r="Y197" s="164"/>
      <c r="Z197" s="164"/>
      <c r="AA197" s="164"/>
      <c r="AB197" s="164"/>
      <c r="AC197" s="164"/>
      <c r="AD197" s="164"/>
      <c r="AE197" s="164"/>
      <c r="AF197" s="164"/>
      <c r="AG197" s="164"/>
      <c r="AH197" s="164"/>
      <c r="AI197" s="164"/>
      <c r="AJ197" s="164"/>
      <c r="AK197" s="164"/>
      <c r="AL197" s="164"/>
      <c r="AM197" s="164"/>
      <c r="AN197" s="164"/>
      <c r="AO197" s="164"/>
      <c r="AP197" s="164"/>
      <c r="AQ197" s="164"/>
      <c r="AR197" s="164"/>
    </row>
    <row r="198" spans="1:44" s="165" customFormat="1" ht="18" customHeight="1">
      <c r="A198" s="86" t="s">
        <v>42</v>
      </c>
      <c r="B198" s="113"/>
      <c r="C198" s="157"/>
      <c r="D198" s="114"/>
      <c r="E198" s="89"/>
      <c r="F198" s="114"/>
      <c r="G198" s="90"/>
      <c r="H198" s="90"/>
      <c r="I198" s="89"/>
      <c r="J198" s="83"/>
      <c r="K198" s="201"/>
      <c r="L198" s="89"/>
      <c r="M198" s="115"/>
      <c r="N198" s="164"/>
      <c r="O198" s="164"/>
      <c r="P198" s="164"/>
      <c r="Q198" s="164"/>
      <c r="R198" s="164"/>
      <c r="S198" s="164"/>
      <c r="T198" s="164"/>
      <c r="U198" s="164"/>
      <c r="V198" s="164"/>
      <c r="W198" s="164"/>
      <c r="X198" s="164"/>
      <c r="Y198" s="164"/>
      <c r="Z198" s="164"/>
      <c r="AA198" s="164"/>
      <c r="AB198" s="164"/>
      <c r="AC198" s="164"/>
      <c r="AD198" s="164"/>
      <c r="AE198" s="164"/>
      <c r="AF198" s="164"/>
      <c r="AG198" s="164"/>
      <c r="AH198" s="164"/>
      <c r="AI198" s="164"/>
      <c r="AJ198" s="164"/>
      <c r="AK198" s="164"/>
      <c r="AL198" s="164"/>
      <c r="AM198" s="164"/>
      <c r="AN198" s="164"/>
      <c r="AO198" s="164"/>
      <c r="AP198" s="164"/>
      <c r="AQ198" s="164"/>
      <c r="AR198" s="164"/>
    </row>
    <row r="199" spans="1:44" s="165" customFormat="1" ht="18" customHeight="1">
      <c r="A199" s="86" t="s">
        <v>43</v>
      </c>
      <c r="B199" s="116"/>
      <c r="C199" s="158"/>
      <c r="D199" s="117"/>
      <c r="E199" s="89"/>
      <c r="F199" s="117"/>
      <c r="G199" s="90"/>
      <c r="H199" s="90"/>
      <c r="I199" s="89"/>
      <c r="J199" s="83"/>
      <c r="K199" s="201"/>
      <c r="L199" s="89"/>
      <c r="M199" s="93"/>
      <c r="N199" s="164"/>
      <c r="O199" s="164"/>
      <c r="P199" s="164"/>
      <c r="Q199" s="164"/>
      <c r="R199" s="164"/>
      <c r="S199" s="164"/>
      <c r="T199" s="164"/>
      <c r="U199" s="164"/>
      <c r="V199" s="164"/>
      <c r="W199" s="164"/>
      <c r="X199" s="164"/>
      <c r="Y199" s="164"/>
      <c r="Z199" s="164"/>
      <c r="AA199" s="164"/>
      <c r="AB199" s="164"/>
      <c r="AC199" s="164"/>
      <c r="AD199" s="164"/>
      <c r="AE199" s="164"/>
      <c r="AF199" s="164"/>
      <c r="AG199" s="164"/>
      <c r="AH199" s="164"/>
      <c r="AI199" s="164"/>
      <c r="AJ199" s="164"/>
      <c r="AK199" s="164"/>
      <c r="AL199" s="164"/>
      <c r="AM199" s="164"/>
      <c r="AN199" s="164"/>
      <c r="AO199" s="164"/>
      <c r="AP199" s="164"/>
      <c r="AQ199" s="164"/>
      <c r="AR199" s="164"/>
    </row>
    <row r="200" spans="1:44" s="165" customFormat="1" ht="18" customHeight="1">
      <c r="A200" s="94" t="s">
        <v>44</v>
      </c>
      <c r="B200" s="87">
        <v>8.36</v>
      </c>
      <c r="C200" s="159" t="s">
        <v>31</v>
      </c>
      <c r="D200" s="118"/>
      <c r="E200" s="68">
        <f>D200*B200</f>
        <v>0</v>
      </c>
      <c r="F200" s="88"/>
      <c r="G200" s="70">
        <f t="shared" ref="G200" si="127">F200*B200</f>
        <v>0</v>
      </c>
      <c r="H200" s="70">
        <f t="shared" ref="H200" si="128">+D200+F200</f>
        <v>0</v>
      </c>
      <c r="I200" s="70">
        <f t="shared" ref="I200" si="129">E200+G200</f>
        <v>0</v>
      </c>
      <c r="J200" s="83">
        <f>(K200)*I200</f>
        <v>0</v>
      </c>
      <c r="K200" s="201">
        <f t="shared" ref="K200" si="130">$K$12</f>
        <v>0</v>
      </c>
      <c r="L200" s="70">
        <f t="shared" ref="L200" si="131">I200+J200</f>
        <v>0</v>
      </c>
      <c r="M200" s="93"/>
      <c r="N200" s="164"/>
      <c r="O200" s="164"/>
      <c r="P200" s="164"/>
      <c r="Q200" s="164"/>
      <c r="R200" s="164"/>
      <c r="S200" s="164"/>
      <c r="T200" s="164"/>
      <c r="U200" s="164"/>
      <c r="V200" s="164"/>
      <c r="W200" s="164"/>
      <c r="X200" s="164"/>
      <c r="Y200" s="164"/>
      <c r="Z200" s="164"/>
      <c r="AA200" s="164"/>
      <c r="AB200" s="164"/>
      <c r="AC200" s="164"/>
      <c r="AD200" s="164"/>
      <c r="AE200" s="164"/>
      <c r="AF200" s="164"/>
      <c r="AG200" s="164"/>
      <c r="AH200" s="164"/>
      <c r="AI200" s="164"/>
      <c r="AJ200" s="164"/>
      <c r="AK200" s="164"/>
      <c r="AL200" s="164"/>
      <c r="AM200" s="164"/>
      <c r="AN200" s="164"/>
      <c r="AO200" s="164"/>
      <c r="AP200" s="164"/>
      <c r="AQ200" s="164"/>
      <c r="AR200" s="164"/>
    </row>
    <row r="201" spans="1:44" s="165" customFormat="1" ht="18" customHeight="1">
      <c r="A201" s="55" t="s">
        <v>45</v>
      </c>
      <c r="B201" s="56"/>
      <c r="C201" s="57"/>
      <c r="D201" s="230"/>
      <c r="E201" s="57"/>
      <c r="F201" s="230"/>
      <c r="G201" s="56"/>
      <c r="H201" s="56"/>
      <c r="I201" s="56"/>
      <c r="J201" s="56"/>
      <c r="K201" s="59"/>
      <c r="L201" s="59"/>
      <c r="M201" s="60">
        <f>SUM(L202:L217)</f>
        <v>0</v>
      </c>
      <c r="N201" s="164"/>
      <c r="O201" s="164"/>
      <c r="P201" s="164"/>
      <c r="Q201" s="164"/>
      <c r="R201" s="164"/>
      <c r="S201" s="164"/>
      <c r="T201" s="164"/>
      <c r="U201" s="164"/>
      <c r="V201" s="164"/>
      <c r="W201" s="164"/>
      <c r="X201" s="164"/>
      <c r="Y201" s="164"/>
      <c r="Z201" s="164"/>
      <c r="AA201" s="164"/>
      <c r="AB201" s="164"/>
      <c r="AC201" s="164"/>
      <c r="AD201" s="164"/>
      <c r="AE201" s="164"/>
      <c r="AF201" s="164"/>
      <c r="AG201" s="164"/>
      <c r="AH201" s="164"/>
      <c r="AI201" s="164"/>
      <c r="AJ201" s="164"/>
      <c r="AK201" s="164"/>
      <c r="AL201" s="164"/>
      <c r="AM201" s="164"/>
      <c r="AN201" s="164"/>
      <c r="AO201" s="164"/>
      <c r="AP201" s="164"/>
      <c r="AQ201" s="164"/>
      <c r="AR201" s="164"/>
    </row>
    <row r="202" spans="1:44" s="165" customFormat="1" ht="18" customHeight="1">
      <c r="A202" s="86" t="s">
        <v>228</v>
      </c>
      <c r="B202" s="87"/>
      <c r="C202" s="158"/>
      <c r="D202" s="117"/>
      <c r="E202" s="89"/>
      <c r="F202" s="117"/>
      <c r="G202" s="90"/>
      <c r="H202" s="90"/>
      <c r="I202" s="89"/>
      <c r="J202" s="83">
        <f t="shared" ref="J202:J265" si="132">(K202)*I202</f>
        <v>0</v>
      </c>
      <c r="K202" s="201"/>
      <c r="L202" s="89"/>
      <c r="M202" s="93"/>
      <c r="N202" s="164"/>
      <c r="O202" s="164"/>
      <c r="P202" s="164"/>
      <c r="Q202" s="164"/>
      <c r="R202" s="164"/>
      <c r="S202" s="164"/>
      <c r="T202" s="164"/>
      <c r="U202" s="164"/>
      <c r="V202" s="164"/>
      <c r="W202" s="164"/>
      <c r="X202" s="164"/>
      <c r="Y202" s="164"/>
      <c r="Z202" s="164"/>
      <c r="AA202" s="164"/>
      <c r="AB202" s="164"/>
      <c r="AC202" s="164"/>
      <c r="AD202" s="164"/>
      <c r="AE202" s="164"/>
      <c r="AF202" s="164"/>
      <c r="AG202" s="164"/>
      <c r="AH202" s="164"/>
      <c r="AI202" s="164"/>
      <c r="AJ202" s="164"/>
      <c r="AK202" s="164"/>
      <c r="AL202" s="164"/>
      <c r="AM202" s="164"/>
      <c r="AN202" s="164"/>
      <c r="AO202" s="164"/>
      <c r="AP202" s="164"/>
      <c r="AQ202" s="164"/>
      <c r="AR202" s="164"/>
    </row>
    <row r="203" spans="1:44" s="165" customFormat="1" ht="18" customHeight="1">
      <c r="A203" s="176" t="s">
        <v>229</v>
      </c>
      <c r="B203" s="87">
        <v>3</v>
      </c>
      <c r="C203" s="158" t="s">
        <v>230</v>
      </c>
      <c r="D203" s="69"/>
      <c r="E203" s="68">
        <f t="shared" ref="E203:E204" si="133">D203*B203</f>
        <v>0</v>
      </c>
      <c r="F203" s="69"/>
      <c r="G203" s="70">
        <f t="shared" ref="G203:G204" si="134">F203*B203</f>
        <v>0</v>
      </c>
      <c r="H203" s="70">
        <f t="shared" ref="H203:H204" si="135">+D203+F203</f>
        <v>0</v>
      </c>
      <c r="I203" s="70">
        <f t="shared" ref="I203:I204" si="136">E203+G203</f>
        <v>0</v>
      </c>
      <c r="J203" s="83">
        <f t="shared" si="132"/>
        <v>0</v>
      </c>
      <c r="K203" s="201">
        <f t="shared" ref="K203:K204" si="137">$K$12</f>
        <v>0</v>
      </c>
      <c r="L203" s="70">
        <f t="shared" ref="L203:L204" si="138">I203+J203</f>
        <v>0</v>
      </c>
      <c r="M203" s="80"/>
      <c r="N203" s="164"/>
      <c r="O203" s="164"/>
      <c r="P203" s="164"/>
      <c r="Q203" s="164"/>
      <c r="R203" s="164"/>
      <c r="S203" s="164"/>
      <c r="T203" s="164"/>
      <c r="U203" s="164"/>
      <c r="V203" s="164"/>
      <c r="W203" s="164"/>
      <c r="X203" s="164"/>
      <c r="Y203" s="164"/>
      <c r="Z203" s="164"/>
      <c r="AA203" s="164"/>
      <c r="AB203" s="164"/>
      <c r="AC203" s="164"/>
      <c r="AD203" s="164"/>
      <c r="AE203" s="164"/>
      <c r="AF203" s="164"/>
      <c r="AG203" s="164"/>
      <c r="AH203" s="164"/>
      <c r="AI203" s="164"/>
      <c r="AJ203" s="164"/>
      <c r="AK203" s="164"/>
      <c r="AL203" s="164"/>
      <c r="AM203" s="164"/>
      <c r="AN203" s="164"/>
      <c r="AO203" s="164"/>
      <c r="AP203" s="164"/>
      <c r="AQ203" s="164"/>
      <c r="AR203" s="164"/>
    </row>
    <row r="204" spans="1:44" s="165" customFormat="1" ht="18" customHeight="1">
      <c r="A204" s="176" t="s">
        <v>231</v>
      </c>
      <c r="B204" s="87">
        <v>3</v>
      </c>
      <c r="C204" s="158" t="s">
        <v>230</v>
      </c>
      <c r="D204" s="119"/>
      <c r="E204" s="68">
        <f t="shared" si="133"/>
        <v>0</v>
      </c>
      <c r="F204" s="119"/>
      <c r="G204" s="70">
        <f t="shared" si="134"/>
        <v>0</v>
      </c>
      <c r="H204" s="70">
        <f t="shared" si="135"/>
        <v>0</v>
      </c>
      <c r="I204" s="70">
        <f t="shared" si="136"/>
        <v>0</v>
      </c>
      <c r="J204" s="83">
        <f t="shared" si="132"/>
        <v>0</v>
      </c>
      <c r="K204" s="201">
        <f t="shared" si="137"/>
        <v>0</v>
      </c>
      <c r="L204" s="70">
        <f t="shared" si="138"/>
        <v>0</v>
      </c>
      <c r="M204" s="80"/>
      <c r="N204" s="164"/>
      <c r="O204" s="164"/>
      <c r="P204" s="164"/>
      <c r="Q204" s="164"/>
      <c r="R204" s="164"/>
      <c r="S204" s="164"/>
      <c r="T204" s="164"/>
      <c r="U204" s="164"/>
      <c r="V204" s="164"/>
      <c r="W204" s="164"/>
      <c r="X204" s="164"/>
      <c r="Y204" s="164"/>
      <c r="Z204" s="164"/>
      <c r="AA204" s="164"/>
      <c r="AB204" s="164"/>
      <c r="AC204" s="164"/>
      <c r="AD204" s="164"/>
      <c r="AE204" s="164"/>
      <c r="AF204" s="164"/>
      <c r="AG204" s="164"/>
      <c r="AH204" s="164"/>
      <c r="AI204" s="164"/>
      <c r="AJ204" s="164"/>
      <c r="AK204" s="164"/>
      <c r="AL204" s="164"/>
      <c r="AM204" s="164"/>
      <c r="AN204" s="164"/>
      <c r="AO204" s="164"/>
      <c r="AP204" s="164"/>
      <c r="AQ204" s="164"/>
      <c r="AR204" s="164"/>
    </row>
    <row r="205" spans="1:44" s="165" customFormat="1" ht="18" customHeight="1">
      <c r="A205" s="183" t="s">
        <v>232</v>
      </c>
      <c r="B205" s="87"/>
      <c r="C205" s="158"/>
      <c r="D205" s="69"/>
      <c r="E205" s="81"/>
      <c r="F205" s="69"/>
      <c r="G205" s="82"/>
      <c r="H205" s="82"/>
      <c r="I205" s="81"/>
      <c r="J205" s="83">
        <f t="shared" si="132"/>
        <v>0</v>
      </c>
      <c r="K205" s="201"/>
      <c r="L205" s="81"/>
      <c r="M205" s="80"/>
      <c r="N205" s="164"/>
      <c r="O205" s="164"/>
      <c r="P205" s="164"/>
      <c r="Q205" s="164"/>
      <c r="R205" s="164"/>
      <c r="S205" s="164"/>
      <c r="T205" s="164"/>
      <c r="U205" s="164"/>
      <c r="V205" s="164"/>
      <c r="W205" s="164"/>
      <c r="X205" s="164"/>
      <c r="Y205" s="164"/>
      <c r="Z205" s="164"/>
      <c r="AA205" s="164"/>
      <c r="AB205" s="164"/>
      <c r="AC205" s="164"/>
      <c r="AD205" s="164"/>
      <c r="AE205" s="164"/>
      <c r="AF205" s="164"/>
      <c r="AG205" s="164"/>
      <c r="AH205" s="164"/>
      <c r="AI205" s="164"/>
      <c r="AJ205" s="164"/>
      <c r="AK205" s="164"/>
      <c r="AL205" s="164"/>
      <c r="AM205" s="164"/>
      <c r="AN205" s="164"/>
      <c r="AO205" s="164"/>
      <c r="AP205" s="164"/>
      <c r="AQ205" s="164"/>
      <c r="AR205" s="164"/>
    </row>
    <row r="206" spans="1:44" s="165" customFormat="1" ht="18" customHeight="1">
      <c r="A206" s="176" t="s">
        <v>233</v>
      </c>
      <c r="B206" s="87">
        <v>4</v>
      </c>
      <c r="C206" s="158" t="s">
        <v>230</v>
      </c>
      <c r="D206" s="69"/>
      <c r="E206" s="68">
        <f>D206*B206</f>
        <v>0</v>
      </c>
      <c r="F206" s="69"/>
      <c r="G206" s="70">
        <f t="shared" ref="G206" si="139">F206*B206</f>
        <v>0</v>
      </c>
      <c r="H206" s="70">
        <f t="shared" ref="H206" si="140">+D206+F206</f>
        <v>0</v>
      </c>
      <c r="I206" s="70">
        <f t="shared" ref="I206" si="141">E206+G206</f>
        <v>0</v>
      </c>
      <c r="J206" s="83">
        <f t="shared" si="132"/>
        <v>0</v>
      </c>
      <c r="K206" s="201">
        <f t="shared" ref="K206" si="142">$K$12</f>
        <v>0</v>
      </c>
      <c r="L206" s="70">
        <f t="shared" ref="L206" si="143">I206+J206</f>
        <v>0</v>
      </c>
      <c r="M206" s="80"/>
      <c r="N206" s="164"/>
      <c r="O206" s="164"/>
      <c r="P206" s="164"/>
      <c r="Q206" s="164"/>
      <c r="R206" s="164"/>
      <c r="S206" s="164"/>
      <c r="T206" s="164"/>
      <c r="U206" s="164"/>
      <c r="V206" s="164"/>
      <c r="W206" s="164"/>
      <c r="X206" s="164"/>
      <c r="Y206" s="164"/>
      <c r="Z206" s="164"/>
      <c r="AA206" s="164"/>
      <c r="AB206" s="164"/>
      <c r="AC206" s="164"/>
      <c r="AD206" s="164"/>
      <c r="AE206" s="164"/>
      <c r="AF206" s="164"/>
      <c r="AG206" s="164"/>
      <c r="AH206" s="164"/>
      <c r="AI206" s="164"/>
      <c r="AJ206" s="164"/>
      <c r="AK206" s="164"/>
      <c r="AL206" s="164"/>
      <c r="AM206" s="164"/>
      <c r="AN206" s="164"/>
      <c r="AO206" s="164"/>
      <c r="AP206" s="164"/>
      <c r="AQ206" s="164"/>
      <c r="AR206" s="164"/>
    </row>
    <row r="207" spans="1:44" s="165" customFormat="1" ht="18" customHeight="1">
      <c r="A207" s="183" t="s">
        <v>234</v>
      </c>
      <c r="B207" s="87"/>
      <c r="C207" s="158"/>
      <c r="D207" s="69"/>
      <c r="E207" s="81"/>
      <c r="F207" s="69"/>
      <c r="G207" s="82"/>
      <c r="H207" s="82"/>
      <c r="I207" s="81"/>
      <c r="J207" s="83">
        <f t="shared" si="132"/>
        <v>0</v>
      </c>
      <c r="K207" s="201"/>
      <c r="L207" s="81"/>
      <c r="M207" s="80"/>
      <c r="N207" s="164"/>
      <c r="O207" s="164"/>
      <c r="P207" s="164"/>
      <c r="Q207" s="164"/>
      <c r="R207" s="164"/>
      <c r="S207" s="164"/>
      <c r="T207" s="164"/>
      <c r="U207" s="164"/>
      <c r="V207" s="164"/>
      <c r="W207" s="164"/>
      <c r="X207" s="164"/>
      <c r="Y207" s="164"/>
      <c r="Z207" s="164"/>
      <c r="AA207" s="164"/>
      <c r="AB207" s="164"/>
      <c r="AC207" s="164"/>
      <c r="AD207" s="164"/>
      <c r="AE207" s="164"/>
      <c r="AF207" s="164"/>
      <c r="AG207" s="164"/>
      <c r="AH207" s="164"/>
      <c r="AI207" s="164"/>
      <c r="AJ207" s="164"/>
      <c r="AK207" s="164"/>
      <c r="AL207" s="164"/>
      <c r="AM207" s="164"/>
      <c r="AN207" s="164"/>
      <c r="AO207" s="164"/>
      <c r="AP207" s="164"/>
      <c r="AQ207" s="164"/>
      <c r="AR207" s="164"/>
    </row>
    <row r="208" spans="1:44" s="165" customFormat="1" ht="18" customHeight="1">
      <c r="A208" s="183" t="s">
        <v>235</v>
      </c>
      <c r="B208" s="87"/>
      <c r="C208" s="158"/>
      <c r="D208" s="69"/>
      <c r="E208" s="81"/>
      <c r="F208" s="69"/>
      <c r="G208" s="82"/>
      <c r="H208" s="82"/>
      <c r="I208" s="81"/>
      <c r="J208" s="83">
        <f t="shared" si="132"/>
        <v>0</v>
      </c>
      <c r="K208" s="201"/>
      <c r="L208" s="81"/>
      <c r="M208" s="80"/>
      <c r="N208" s="164"/>
      <c r="O208" s="164"/>
      <c r="P208" s="164"/>
      <c r="Q208" s="164"/>
      <c r="R208" s="164"/>
      <c r="S208" s="164"/>
      <c r="T208" s="164"/>
      <c r="U208" s="164"/>
      <c r="V208" s="164"/>
      <c r="W208" s="164"/>
      <c r="X208" s="164"/>
      <c r="Y208" s="164"/>
      <c r="Z208" s="164"/>
      <c r="AA208" s="164"/>
      <c r="AB208" s="164"/>
      <c r="AC208" s="164"/>
      <c r="AD208" s="164"/>
      <c r="AE208" s="164"/>
      <c r="AF208" s="164"/>
      <c r="AG208" s="164"/>
      <c r="AH208" s="164"/>
      <c r="AI208" s="164"/>
      <c r="AJ208" s="164"/>
      <c r="AK208" s="164"/>
      <c r="AL208" s="164"/>
      <c r="AM208" s="164"/>
      <c r="AN208" s="164"/>
      <c r="AO208" s="164"/>
      <c r="AP208" s="164"/>
      <c r="AQ208" s="164"/>
      <c r="AR208" s="164"/>
    </row>
    <row r="209" spans="1:44" s="165" customFormat="1" ht="18" customHeight="1">
      <c r="A209" s="176" t="s">
        <v>236</v>
      </c>
      <c r="B209" s="87">
        <v>1</v>
      </c>
      <c r="C209" s="158" t="s">
        <v>230</v>
      </c>
      <c r="D209" s="69"/>
      <c r="E209" s="68">
        <f t="shared" ref="E209:E211" si="144">D209*B209</f>
        <v>0</v>
      </c>
      <c r="F209" s="69"/>
      <c r="G209" s="70">
        <f t="shared" ref="G209:G211" si="145">F209*B209</f>
        <v>0</v>
      </c>
      <c r="H209" s="70">
        <f t="shared" ref="H209:H211" si="146">+D209+F209</f>
        <v>0</v>
      </c>
      <c r="I209" s="70">
        <f t="shared" ref="I209:I211" si="147">E209+G209</f>
        <v>0</v>
      </c>
      <c r="J209" s="83">
        <f t="shared" si="132"/>
        <v>0</v>
      </c>
      <c r="K209" s="201">
        <f t="shared" ref="K209:K211" si="148">$K$12</f>
        <v>0</v>
      </c>
      <c r="L209" s="70">
        <f t="shared" ref="L209:L211" si="149">I209+J209</f>
        <v>0</v>
      </c>
      <c r="M209" s="80"/>
      <c r="N209" s="164"/>
      <c r="O209" s="164"/>
      <c r="P209" s="164"/>
      <c r="Q209" s="164"/>
      <c r="R209" s="164"/>
      <c r="S209" s="164"/>
      <c r="T209" s="164"/>
      <c r="U209" s="164"/>
      <c r="V209" s="164"/>
      <c r="W209" s="164"/>
      <c r="X209" s="164"/>
      <c r="Y209" s="164"/>
      <c r="Z209" s="164"/>
      <c r="AA209" s="164"/>
      <c r="AB209" s="164"/>
      <c r="AC209" s="164"/>
      <c r="AD209" s="164"/>
      <c r="AE209" s="164"/>
      <c r="AF209" s="164"/>
      <c r="AG209" s="164"/>
      <c r="AH209" s="164"/>
      <c r="AI209" s="164"/>
      <c r="AJ209" s="164"/>
      <c r="AK209" s="164"/>
      <c r="AL209" s="164"/>
      <c r="AM209" s="164"/>
      <c r="AN209" s="164"/>
      <c r="AO209" s="164"/>
      <c r="AP209" s="164"/>
      <c r="AQ209" s="164"/>
      <c r="AR209" s="164"/>
    </row>
    <row r="210" spans="1:44" s="165" customFormat="1" ht="18" customHeight="1">
      <c r="A210" s="176" t="s">
        <v>237</v>
      </c>
      <c r="B210" s="87">
        <v>1</v>
      </c>
      <c r="C210" s="158" t="s">
        <v>230</v>
      </c>
      <c r="D210" s="69"/>
      <c r="E210" s="68">
        <f t="shared" si="144"/>
        <v>0</v>
      </c>
      <c r="F210" s="69"/>
      <c r="G210" s="70">
        <f t="shared" si="145"/>
        <v>0</v>
      </c>
      <c r="H210" s="70">
        <f t="shared" si="146"/>
        <v>0</v>
      </c>
      <c r="I210" s="70">
        <f t="shared" si="147"/>
        <v>0</v>
      </c>
      <c r="J210" s="83">
        <f t="shared" si="132"/>
        <v>0</v>
      </c>
      <c r="K210" s="201">
        <f t="shared" si="148"/>
        <v>0</v>
      </c>
      <c r="L210" s="70">
        <f t="shared" si="149"/>
        <v>0</v>
      </c>
      <c r="M210" s="80"/>
      <c r="N210" s="164"/>
      <c r="O210" s="164"/>
      <c r="P210" s="164"/>
      <c r="Q210" s="164"/>
      <c r="R210" s="164"/>
      <c r="S210" s="164"/>
      <c r="T210" s="164"/>
      <c r="U210" s="164"/>
      <c r="V210" s="164"/>
      <c r="W210" s="164"/>
      <c r="X210" s="164"/>
      <c r="Y210" s="164"/>
      <c r="Z210" s="164"/>
      <c r="AA210" s="164"/>
      <c r="AB210" s="164"/>
      <c r="AC210" s="164"/>
      <c r="AD210" s="164"/>
      <c r="AE210" s="164"/>
      <c r="AF210" s="164"/>
      <c r="AG210" s="164"/>
      <c r="AH210" s="164"/>
      <c r="AI210" s="164"/>
      <c r="AJ210" s="164"/>
      <c r="AK210" s="164"/>
      <c r="AL210" s="164"/>
      <c r="AM210" s="164"/>
      <c r="AN210" s="164"/>
      <c r="AO210" s="164"/>
      <c r="AP210" s="164"/>
      <c r="AQ210" s="164"/>
      <c r="AR210" s="164"/>
    </row>
    <row r="211" spans="1:44" s="165" customFormat="1" ht="18" customHeight="1">
      <c r="A211" s="176" t="s">
        <v>238</v>
      </c>
      <c r="B211" s="87">
        <v>2</v>
      </c>
      <c r="C211" s="158" t="s">
        <v>230</v>
      </c>
      <c r="D211" s="69"/>
      <c r="E211" s="68">
        <f t="shared" si="144"/>
        <v>0</v>
      </c>
      <c r="F211" s="69"/>
      <c r="G211" s="70">
        <f t="shared" si="145"/>
        <v>0</v>
      </c>
      <c r="H211" s="70">
        <f t="shared" si="146"/>
        <v>0</v>
      </c>
      <c r="I211" s="70">
        <f t="shared" si="147"/>
        <v>0</v>
      </c>
      <c r="J211" s="83">
        <f t="shared" si="132"/>
        <v>0</v>
      </c>
      <c r="K211" s="201">
        <f t="shared" si="148"/>
        <v>0</v>
      </c>
      <c r="L211" s="70">
        <f t="shared" si="149"/>
        <v>0</v>
      </c>
      <c r="M211" s="80"/>
      <c r="N211" s="164"/>
      <c r="O211" s="164"/>
      <c r="P211" s="164"/>
      <c r="Q211" s="164"/>
      <c r="R211" s="164"/>
      <c r="S211" s="164"/>
      <c r="T211" s="164"/>
      <c r="U211" s="164"/>
      <c r="V211" s="164"/>
      <c r="W211" s="164"/>
      <c r="X211" s="164"/>
      <c r="Y211" s="164"/>
      <c r="Z211" s="164"/>
      <c r="AA211" s="164"/>
      <c r="AB211" s="164"/>
      <c r="AC211" s="164"/>
      <c r="AD211" s="164"/>
      <c r="AE211" s="164"/>
      <c r="AF211" s="164"/>
      <c r="AG211" s="164"/>
      <c r="AH211" s="164"/>
      <c r="AI211" s="164"/>
      <c r="AJ211" s="164"/>
      <c r="AK211" s="164"/>
      <c r="AL211" s="164"/>
      <c r="AM211" s="164"/>
      <c r="AN211" s="164"/>
      <c r="AO211" s="164"/>
      <c r="AP211" s="164"/>
      <c r="AQ211" s="164"/>
      <c r="AR211" s="164"/>
    </row>
    <row r="212" spans="1:44" s="165" customFormat="1" ht="18" customHeight="1">
      <c r="A212" s="183" t="s">
        <v>239</v>
      </c>
      <c r="B212" s="87"/>
      <c r="C212" s="158"/>
      <c r="D212" s="69"/>
      <c r="E212" s="81"/>
      <c r="F212" s="69"/>
      <c r="G212" s="82"/>
      <c r="H212" s="82"/>
      <c r="I212" s="81"/>
      <c r="J212" s="83">
        <f t="shared" si="132"/>
        <v>0</v>
      </c>
      <c r="K212" s="201"/>
      <c r="L212" s="81"/>
      <c r="M212" s="80"/>
      <c r="N212" s="164"/>
      <c r="O212" s="164"/>
      <c r="P212" s="164"/>
      <c r="Q212" s="164"/>
      <c r="R212" s="164"/>
      <c r="S212" s="164"/>
      <c r="T212" s="164"/>
      <c r="U212" s="164"/>
      <c r="V212" s="164"/>
      <c r="W212" s="164"/>
      <c r="X212" s="164"/>
      <c r="Y212" s="164"/>
      <c r="Z212" s="164"/>
      <c r="AA212" s="164"/>
      <c r="AB212" s="164"/>
      <c r="AC212" s="164"/>
      <c r="AD212" s="164"/>
      <c r="AE212" s="164"/>
      <c r="AF212" s="164"/>
      <c r="AG212" s="164"/>
      <c r="AH212" s="164"/>
      <c r="AI212" s="164"/>
      <c r="AJ212" s="164"/>
      <c r="AK212" s="164"/>
      <c r="AL212" s="164"/>
      <c r="AM212" s="164"/>
      <c r="AN212" s="164"/>
      <c r="AO212" s="164"/>
      <c r="AP212" s="164"/>
      <c r="AQ212" s="164"/>
      <c r="AR212" s="164"/>
    </row>
    <row r="213" spans="1:44" s="165" customFormat="1" ht="18" customHeight="1">
      <c r="A213" s="176" t="s">
        <v>240</v>
      </c>
      <c r="B213" s="87">
        <v>2</v>
      </c>
      <c r="C213" s="158" t="s">
        <v>230</v>
      </c>
      <c r="D213" s="69"/>
      <c r="E213" s="68">
        <f>D213*B213</f>
        <v>0</v>
      </c>
      <c r="F213" s="69"/>
      <c r="G213" s="70">
        <f t="shared" ref="G213" si="150">F213*B213</f>
        <v>0</v>
      </c>
      <c r="H213" s="70">
        <f t="shared" ref="H213" si="151">+D213+F213</f>
        <v>0</v>
      </c>
      <c r="I213" s="70">
        <f t="shared" ref="I213" si="152">E213+G213</f>
        <v>0</v>
      </c>
      <c r="J213" s="83">
        <f t="shared" si="132"/>
        <v>0</v>
      </c>
      <c r="K213" s="201">
        <f t="shared" ref="K213" si="153">$K$12</f>
        <v>0</v>
      </c>
      <c r="L213" s="70">
        <f t="shared" ref="L213" si="154">I213+J213</f>
        <v>0</v>
      </c>
      <c r="M213" s="80"/>
      <c r="N213" s="164"/>
      <c r="O213" s="164"/>
      <c r="P213" s="164"/>
      <c r="Q213" s="164"/>
      <c r="R213" s="164"/>
      <c r="S213" s="164"/>
      <c r="T213" s="164"/>
      <c r="U213" s="164"/>
      <c r="V213" s="164"/>
      <c r="W213" s="164"/>
      <c r="X213" s="164"/>
      <c r="Y213" s="164"/>
      <c r="Z213" s="164"/>
      <c r="AA213" s="164"/>
      <c r="AB213" s="164"/>
      <c r="AC213" s="164"/>
      <c r="AD213" s="164"/>
      <c r="AE213" s="164"/>
      <c r="AF213" s="164"/>
      <c r="AG213" s="164"/>
      <c r="AH213" s="164"/>
      <c r="AI213" s="164"/>
      <c r="AJ213" s="164"/>
      <c r="AK213" s="164"/>
      <c r="AL213" s="164"/>
      <c r="AM213" s="164"/>
      <c r="AN213" s="164"/>
      <c r="AO213" s="164"/>
      <c r="AP213" s="164"/>
      <c r="AQ213" s="164"/>
      <c r="AR213" s="164"/>
    </row>
    <row r="214" spans="1:44" s="165" customFormat="1" ht="18" customHeight="1">
      <c r="A214" s="183" t="s">
        <v>241</v>
      </c>
      <c r="B214" s="87"/>
      <c r="C214" s="158"/>
      <c r="D214" s="69"/>
      <c r="E214" s="81"/>
      <c r="F214" s="69"/>
      <c r="G214" s="82"/>
      <c r="H214" s="82"/>
      <c r="I214" s="81"/>
      <c r="J214" s="83">
        <f t="shared" si="132"/>
        <v>0</v>
      </c>
      <c r="K214" s="201"/>
      <c r="L214" s="81"/>
      <c r="M214" s="80"/>
      <c r="N214" s="164"/>
      <c r="O214" s="164"/>
      <c r="P214" s="164"/>
      <c r="Q214" s="164"/>
      <c r="R214" s="164"/>
      <c r="S214" s="164"/>
      <c r="T214" s="164"/>
      <c r="U214" s="164"/>
      <c r="V214" s="164"/>
      <c r="W214" s="164"/>
      <c r="X214" s="164"/>
      <c r="Y214" s="164"/>
      <c r="Z214" s="164"/>
      <c r="AA214" s="164"/>
      <c r="AB214" s="164"/>
      <c r="AC214" s="164"/>
      <c r="AD214" s="164"/>
      <c r="AE214" s="164"/>
      <c r="AF214" s="164"/>
      <c r="AG214" s="164"/>
      <c r="AH214" s="164"/>
      <c r="AI214" s="164"/>
      <c r="AJ214" s="164"/>
      <c r="AK214" s="164"/>
      <c r="AL214" s="164"/>
      <c r="AM214" s="164"/>
      <c r="AN214" s="164"/>
      <c r="AO214" s="164"/>
      <c r="AP214" s="164"/>
      <c r="AQ214" s="164"/>
      <c r="AR214" s="164"/>
    </row>
    <row r="215" spans="1:44" s="165" customFormat="1" ht="18" customHeight="1">
      <c r="A215" s="176" t="s">
        <v>242</v>
      </c>
      <c r="B215" s="87">
        <v>1</v>
      </c>
      <c r="C215" s="158" t="s">
        <v>230</v>
      </c>
      <c r="D215" s="69"/>
      <c r="E215" s="68">
        <f>D215*B215</f>
        <v>0</v>
      </c>
      <c r="F215" s="69"/>
      <c r="G215" s="70">
        <f t="shared" ref="G215" si="155">F215*B215</f>
        <v>0</v>
      </c>
      <c r="H215" s="70">
        <f t="shared" ref="H215" si="156">+D215+F215</f>
        <v>0</v>
      </c>
      <c r="I215" s="70">
        <f t="shared" ref="I215" si="157">E215+G215</f>
        <v>0</v>
      </c>
      <c r="J215" s="83">
        <f t="shared" si="132"/>
        <v>0</v>
      </c>
      <c r="K215" s="201">
        <f t="shared" ref="K215" si="158">$K$12</f>
        <v>0</v>
      </c>
      <c r="L215" s="70">
        <f t="shared" ref="L215" si="159">I215+J215</f>
        <v>0</v>
      </c>
      <c r="M215" s="80"/>
      <c r="N215" s="164"/>
      <c r="O215" s="164"/>
      <c r="P215" s="164"/>
      <c r="Q215" s="164"/>
      <c r="R215" s="164"/>
      <c r="S215" s="164"/>
      <c r="T215" s="164"/>
      <c r="U215" s="164"/>
      <c r="V215" s="164"/>
      <c r="W215" s="164"/>
      <c r="X215" s="164"/>
      <c r="Y215" s="164"/>
      <c r="Z215" s="164"/>
      <c r="AA215" s="164"/>
      <c r="AB215" s="164"/>
      <c r="AC215" s="164"/>
      <c r="AD215" s="164"/>
      <c r="AE215" s="164"/>
      <c r="AF215" s="164"/>
      <c r="AG215" s="164"/>
      <c r="AH215" s="164"/>
      <c r="AI215" s="164"/>
      <c r="AJ215" s="164"/>
      <c r="AK215" s="164"/>
      <c r="AL215" s="164"/>
      <c r="AM215" s="164"/>
      <c r="AN215" s="164"/>
      <c r="AO215" s="164"/>
      <c r="AP215" s="164"/>
      <c r="AQ215" s="164"/>
      <c r="AR215" s="164"/>
    </row>
    <row r="216" spans="1:44" s="165" customFormat="1" ht="18" customHeight="1">
      <c r="A216" s="183" t="s">
        <v>243</v>
      </c>
      <c r="B216" s="87"/>
      <c r="C216" s="158"/>
      <c r="D216" s="69"/>
      <c r="E216" s="81"/>
      <c r="F216" s="69"/>
      <c r="G216" s="82"/>
      <c r="H216" s="82"/>
      <c r="I216" s="81"/>
      <c r="J216" s="83">
        <f t="shared" si="132"/>
        <v>0</v>
      </c>
      <c r="K216" s="201"/>
      <c r="L216" s="81"/>
      <c r="M216" s="80"/>
      <c r="N216" s="164"/>
      <c r="O216" s="164"/>
      <c r="P216" s="164"/>
      <c r="Q216" s="164"/>
      <c r="R216" s="164"/>
      <c r="S216" s="164"/>
      <c r="T216" s="164"/>
      <c r="U216" s="164"/>
      <c r="V216" s="164"/>
      <c r="W216" s="164"/>
      <c r="X216" s="164"/>
      <c r="Y216" s="164"/>
      <c r="Z216" s="164"/>
      <c r="AA216" s="164"/>
      <c r="AB216" s="164"/>
      <c r="AC216" s="164"/>
      <c r="AD216" s="164"/>
      <c r="AE216" s="164"/>
      <c r="AF216" s="164"/>
      <c r="AG216" s="164"/>
      <c r="AH216" s="164"/>
      <c r="AI216" s="164"/>
      <c r="AJ216" s="164"/>
      <c r="AK216" s="164"/>
      <c r="AL216" s="164"/>
      <c r="AM216" s="164"/>
      <c r="AN216" s="164"/>
      <c r="AO216" s="164"/>
      <c r="AP216" s="164"/>
      <c r="AQ216" s="164"/>
      <c r="AR216" s="164"/>
    </row>
    <row r="217" spans="1:44" s="165" customFormat="1" ht="18" customHeight="1">
      <c r="A217" s="176" t="s">
        <v>244</v>
      </c>
      <c r="B217" s="87">
        <v>3</v>
      </c>
      <c r="C217" s="158" t="s">
        <v>230</v>
      </c>
      <c r="D217" s="69"/>
      <c r="E217" s="68">
        <f>D217*B217</f>
        <v>0</v>
      </c>
      <c r="F217" s="69"/>
      <c r="G217" s="70">
        <f t="shared" ref="G217" si="160">F217*B217</f>
        <v>0</v>
      </c>
      <c r="H217" s="70">
        <f t="shared" ref="H217" si="161">+D217+F217</f>
        <v>0</v>
      </c>
      <c r="I217" s="70">
        <f t="shared" ref="I217" si="162">E217+G217</f>
        <v>0</v>
      </c>
      <c r="J217" s="83">
        <f t="shared" si="132"/>
        <v>0</v>
      </c>
      <c r="K217" s="201">
        <f t="shared" ref="K217" si="163">$K$12</f>
        <v>0</v>
      </c>
      <c r="L217" s="70">
        <f t="shared" ref="L217" si="164">I217+J217</f>
        <v>0</v>
      </c>
      <c r="M217" s="80"/>
      <c r="N217" s="164"/>
      <c r="O217" s="164"/>
      <c r="P217" s="164"/>
      <c r="Q217" s="164"/>
      <c r="R217" s="164"/>
      <c r="S217" s="164"/>
      <c r="T217" s="164"/>
      <c r="U217" s="164"/>
      <c r="V217" s="164"/>
      <c r="W217" s="164"/>
      <c r="X217" s="164"/>
      <c r="Y217" s="164"/>
      <c r="Z217" s="164"/>
      <c r="AA217" s="164"/>
      <c r="AB217" s="164"/>
      <c r="AC217" s="164"/>
      <c r="AD217" s="164"/>
      <c r="AE217" s="164"/>
      <c r="AF217" s="164"/>
      <c r="AG217" s="164"/>
      <c r="AH217" s="164"/>
      <c r="AI217" s="164"/>
      <c r="AJ217" s="164"/>
      <c r="AK217" s="164"/>
      <c r="AL217" s="164"/>
      <c r="AM217" s="164"/>
      <c r="AN217" s="164"/>
      <c r="AO217" s="164"/>
      <c r="AP217" s="164"/>
      <c r="AQ217" s="164"/>
      <c r="AR217" s="164"/>
    </row>
    <row r="218" spans="1:44" s="165" customFormat="1" ht="18" customHeight="1">
      <c r="A218" s="55" t="s">
        <v>47</v>
      </c>
      <c r="B218" s="56"/>
      <c r="C218" s="57"/>
      <c r="D218" s="230"/>
      <c r="E218" s="57"/>
      <c r="F218" s="230"/>
      <c r="G218" s="56"/>
      <c r="H218" s="56"/>
      <c r="I218" s="56"/>
      <c r="J218" s="56"/>
      <c r="K218" s="59"/>
      <c r="L218" s="59"/>
      <c r="M218" s="60">
        <f>SUM(L219:L223)</f>
        <v>0</v>
      </c>
      <c r="N218" s="164"/>
      <c r="O218" s="164"/>
      <c r="P218" s="164"/>
      <c r="Q218" s="164"/>
      <c r="R218" s="164"/>
      <c r="S218" s="164"/>
      <c r="T218" s="164"/>
      <c r="U218" s="164"/>
      <c r="V218" s="164"/>
      <c r="W218" s="164"/>
      <c r="X218" s="164"/>
      <c r="Y218" s="164"/>
      <c r="Z218" s="164"/>
      <c r="AA218" s="164"/>
      <c r="AB218" s="164"/>
      <c r="AC218" s="164"/>
      <c r="AD218" s="164"/>
      <c r="AE218" s="164"/>
      <c r="AF218" s="164"/>
      <c r="AG218" s="164"/>
      <c r="AH218" s="164"/>
      <c r="AI218" s="164"/>
      <c r="AJ218" s="164"/>
      <c r="AK218" s="164"/>
      <c r="AL218" s="164"/>
      <c r="AM218" s="164"/>
      <c r="AN218" s="164"/>
      <c r="AO218" s="164"/>
      <c r="AP218" s="164"/>
      <c r="AQ218" s="164"/>
      <c r="AR218" s="164"/>
    </row>
    <row r="219" spans="1:44" s="165" customFormat="1" ht="18" customHeight="1">
      <c r="A219" s="214" t="s">
        <v>126</v>
      </c>
      <c r="B219" s="120"/>
      <c r="C219" s="160"/>
      <c r="D219" s="121"/>
      <c r="E219" s="122"/>
      <c r="F219" s="121"/>
      <c r="G219" s="123"/>
      <c r="H219" s="123"/>
      <c r="I219" s="122"/>
      <c r="J219" s="122"/>
      <c r="K219" s="124"/>
      <c r="L219" s="122"/>
      <c r="M219" s="125"/>
      <c r="N219" s="164"/>
      <c r="O219" s="164"/>
      <c r="P219" s="164"/>
      <c r="Q219" s="164"/>
      <c r="R219" s="164"/>
      <c r="S219" s="164"/>
      <c r="T219" s="164"/>
      <c r="U219" s="164"/>
      <c r="V219" s="164"/>
      <c r="W219" s="164"/>
      <c r="X219" s="164"/>
      <c r="Y219" s="164"/>
      <c r="Z219" s="164"/>
      <c r="AA219" s="164"/>
      <c r="AB219" s="164"/>
      <c r="AC219" s="164"/>
      <c r="AD219" s="164"/>
      <c r="AE219" s="164"/>
      <c r="AF219" s="164"/>
      <c r="AG219" s="164"/>
      <c r="AH219" s="164"/>
      <c r="AI219" s="164"/>
      <c r="AJ219" s="164"/>
      <c r="AK219" s="164"/>
      <c r="AL219" s="164"/>
      <c r="AM219" s="164"/>
      <c r="AN219" s="164"/>
      <c r="AO219" s="164"/>
      <c r="AP219" s="164"/>
      <c r="AQ219" s="164"/>
      <c r="AR219" s="164"/>
    </row>
    <row r="220" spans="1:44" s="165" customFormat="1" ht="18" customHeight="1">
      <c r="A220" s="126" t="s">
        <v>127</v>
      </c>
      <c r="B220" s="101">
        <v>1</v>
      </c>
      <c r="C220" s="152" t="s">
        <v>37</v>
      </c>
      <c r="D220" s="146"/>
      <c r="E220" s="68">
        <f>D220*B220</f>
        <v>0</v>
      </c>
      <c r="F220" s="69"/>
      <c r="G220" s="70">
        <f t="shared" ref="G220" si="165">F220*B220</f>
        <v>0</v>
      </c>
      <c r="H220" s="70">
        <f t="shared" ref="H220" si="166">+D220+F220</f>
        <v>0</v>
      </c>
      <c r="I220" s="70">
        <f t="shared" ref="I220" si="167">E220+G220</f>
        <v>0</v>
      </c>
      <c r="J220" s="83">
        <f t="shared" si="132"/>
        <v>0</v>
      </c>
      <c r="K220" s="201">
        <f t="shared" ref="K220" si="168">$K$12</f>
        <v>0</v>
      </c>
      <c r="L220" s="70">
        <f t="shared" ref="L220" si="169">I220+J220</f>
        <v>0</v>
      </c>
      <c r="M220" s="80"/>
      <c r="N220" s="164"/>
      <c r="O220" s="164"/>
      <c r="P220" s="164"/>
      <c r="Q220" s="164"/>
      <c r="R220" s="164"/>
      <c r="S220" s="164"/>
      <c r="T220" s="164"/>
      <c r="U220" s="164"/>
      <c r="V220" s="164"/>
      <c r="W220" s="164"/>
      <c r="X220" s="164"/>
      <c r="Y220" s="164"/>
      <c r="Z220" s="164"/>
      <c r="AA220" s="164"/>
      <c r="AB220" s="164"/>
      <c r="AC220" s="164"/>
      <c r="AD220" s="164"/>
      <c r="AE220" s="164"/>
      <c r="AF220" s="164"/>
      <c r="AG220" s="164"/>
      <c r="AH220" s="164"/>
      <c r="AI220" s="164"/>
      <c r="AJ220" s="164"/>
      <c r="AK220" s="164"/>
      <c r="AL220" s="164"/>
      <c r="AM220" s="164"/>
      <c r="AN220" s="164"/>
      <c r="AO220" s="164"/>
      <c r="AP220" s="164"/>
      <c r="AQ220" s="164"/>
      <c r="AR220" s="164"/>
    </row>
    <row r="221" spans="1:44" s="165" customFormat="1" ht="18" customHeight="1">
      <c r="A221" s="214" t="s">
        <v>128</v>
      </c>
      <c r="B221" s="120"/>
      <c r="C221" s="160"/>
      <c r="D221" s="121"/>
      <c r="E221" s="122"/>
      <c r="F221" s="121"/>
      <c r="G221" s="123"/>
      <c r="H221" s="123"/>
      <c r="I221" s="122"/>
      <c r="J221" s="122"/>
      <c r="K221" s="124"/>
      <c r="L221" s="122"/>
      <c r="M221" s="125"/>
      <c r="N221" s="164"/>
      <c r="O221" s="164"/>
      <c r="P221" s="164"/>
      <c r="Q221" s="164"/>
      <c r="R221" s="164"/>
      <c r="S221" s="164"/>
      <c r="T221" s="164"/>
      <c r="U221" s="164"/>
      <c r="V221" s="164"/>
      <c r="W221" s="164"/>
      <c r="X221" s="164"/>
      <c r="Y221" s="164"/>
      <c r="Z221" s="164"/>
      <c r="AA221" s="164"/>
      <c r="AB221" s="164"/>
      <c r="AC221" s="164"/>
      <c r="AD221" s="164"/>
      <c r="AE221" s="164"/>
      <c r="AF221" s="164"/>
      <c r="AG221" s="164"/>
      <c r="AH221" s="164"/>
      <c r="AI221" s="164"/>
      <c r="AJ221" s="164"/>
      <c r="AK221" s="164"/>
      <c r="AL221" s="164"/>
      <c r="AM221" s="164"/>
      <c r="AN221" s="164"/>
      <c r="AO221" s="164"/>
      <c r="AP221" s="164"/>
      <c r="AQ221" s="164"/>
      <c r="AR221" s="164"/>
    </row>
    <row r="222" spans="1:44" s="165" customFormat="1" ht="18" customHeight="1">
      <c r="A222" s="174" t="s">
        <v>273</v>
      </c>
      <c r="B222" s="87">
        <f>(0.6*(2.43+0.01+2.45+0.01)*2*2)+(1.35*2)</f>
        <v>14.46</v>
      </c>
      <c r="C222" s="158" t="s">
        <v>31</v>
      </c>
      <c r="D222" s="69"/>
      <c r="E222" s="68">
        <f>D222*B222</f>
        <v>0</v>
      </c>
      <c r="F222" s="69"/>
      <c r="G222" s="70">
        <f t="shared" ref="G222:G223" si="170">F222*B222</f>
        <v>0</v>
      </c>
      <c r="H222" s="70">
        <f t="shared" ref="H222:H223" si="171">+D222+F222</f>
        <v>0</v>
      </c>
      <c r="I222" s="70">
        <f t="shared" ref="I222:I223" si="172">E222+G222</f>
        <v>0</v>
      </c>
      <c r="J222" s="83">
        <f t="shared" si="132"/>
        <v>0</v>
      </c>
      <c r="K222" s="201">
        <f t="shared" ref="K222:K223" si="173">$K$12</f>
        <v>0</v>
      </c>
      <c r="L222" s="70">
        <f t="shared" ref="L222:L223" si="174">I222+J222</f>
        <v>0</v>
      </c>
      <c r="M222" s="80"/>
      <c r="N222" s="164"/>
      <c r="O222" s="164"/>
      <c r="P222" s="164"/>
      <c r="Q222" s="164"/>
      <c r="R222" s="164"/>
      <c r="S222" s="164"/>
      <c r="T222" s="164"/>
      <c r="U222" s="164"/>
      <c r="V222" s="164"/>
      <c r="W222" s="164"/>
      <c r="X222" s="164"/>
      <c r="Y222" s="164"/>
      <c r="Z222" s="164"/>
      <c r="AA222" s="164"/>
      <c r="AB222" s="164"/>
      <c r="AC222" s="164"/>
      <c r="AD222" s="164"/>
      <c r="AE222" s="164"/>
      <c r="AF222" s="164"/>
      <c r="AG222" s="164"/>
      <c r="AH222" s="164"/>
      <c r="AI222" s="164"/>
      <c r="AJ222" s="164"/>
      <c r="AK222" s="164"/>
      <c r="AL222" s="164"/>
      <c r="AM222" s="164"/>
      <c r="AN222" s="164"/>
      <c r="AO222" s="164"/>
      <c r="AP222" s="164"/>
      <c r="AQ222" s="164"/>
      <c r="AR222" s="164"/>
    </row>
    <row r="223" spans="1:44" s="165" customFormat="1" ht="18" customHeight="1">
      <c r="A223" s="174" t="s">
        <v>274</v>
      </c>
      <c r="B223" s="87">
        <v>3.41</v>
      </c>
      <c r="C223" s="158" t="s">
        <v>31</v>
      </c>
      <c r="D223" s="69"/>
      <c r="E223" s="68">
        <f>D223*B223</f>
        <v>0</v>
      </c>
      <c r="F223" s="69"/>
      <c r="G223" s="70">
        <f t="shared" si="170"/>
        <v>0</v>
      </c>
      <c r="H223" s="70">
        <f t="shared" si="171"/>
        <v>0</v>
      </c>
      <c r="I223" s="70">
        <f t="shared" si="172"/>
        <v>0</v>
      </c>
      <c r="J223" s="83">
        <f t="shared" si="132"/>
        <v>0</v>
      </c>
      <c r="K223" s="201">
        <f t="shared" si="173"/>
        <v>0</v>
      </c>
      <c r="L223" s="70">
        <f t="shared" si="174"/>
        <v>0</v>
      </c>
      <c r="M223" s="80"/>
      <c r="N223" s="164"/>
      <c r="O223" s="164"/>
      <c r="P223" s="164"/>
      <c r="Q223" s="164"/>
      <c r="R223" s="164"/>
      <c r="S223" s="164"/>
      <c r="T223" s="164"/>
      <c r="U223" s="164"/>
      <c r="V223" s="164"/>
      <c r="W223" s="164"/>
      <c r="X223" s="164"/>
      <c r="Y223" s="164"/>
      <c r="Z223" s="164"/>
      <c r="AA223" s="164"/>
      <c r="AB223" s="164"/>
      <c r="AC223" s="164"/>
      <c r="AD223" s="164"/>
      <c r="AE223" s="164"/>
      <c r="AF223" s="164"/>
      <c r="AG223" s="164"/>
      <c r="AH223" s="164"/>
      <c r="AI223" s="164"/>
      <c r="AJ223" s="164"/>
      <c r="AK223" s="164"/>
      <c r="AL223" s="164"/>
      <c r="AM223" s="164"/>
      <c r="AN223" s="164"/>
      <c r="AO223" s="164"/>
      <c r="AP223" s="164"/>
      <c r="AQ223" s="164"/>
      <c r="AR223" s="164"/>
    </row>
    <row r="224" spans="1:44" s="165" customFormat="1" ht="18" customHeight="1">
      <c r="A224" s="55" t="s">
        <v>48</v>
      </c>
      <c r="B224" s="56"/>
      <c r="C224" s="57"/>
      <c r="D224" s="230"/>
      <c r="E224" s="57"/>
      <c r="F224" s="230"/>
      <c r="G224" s="56"/>
      <c r="H224" s="56"/>
      <c r="I224" s="56"/>
      <c r="J224" s="56"/>
      <c r="K224" s="59"/>
      <c r="L224" s="59"/>
      <c r="M224" s="60">
        <f>SUM(L225:L232)</f>
        <v>0</v>
      </c>
      <c r="N224" s="164"/>
      <c r="O224" s="164"/>
      <c r="P224" s="164"/>
      <c r="Q224" s="164"/>
      <c r="R224" s="164"/>
      <c r="S224" s="164"/>
      <c r="T224" s="164"/>
      <c r="U224" s="164"/>
      <c r="V224" s="164"/>
      <c r="W224" s="164"/>
      <c r="X224" s="164"/>
      <c r="Y224" s="164"/>
      <c r="Z224" s="164"/>
      <c r="AA224" s="164"/>
      <c r="AB224" s="164"/>
      <c r="AC224" s="164"/>
      <c r="AD224" s="164"/>
      <c r="AE224" s="164"/>
      <c r="AF224" s="164"/>
      <c r="AG224" s="164"/>
      <c r="AH224" s="164"/>
      <c r="AI224" s="164"/>
      <c r="AJ224" s="164"/>
      <c r="AK224" s="164"/>
      <c r="AL224" s="164"/>
      <c r="AM224" s="164"/>
      <c r="AN224" s="164"/>
      <c r="AO224" s="164"/>
      <c r="AP224" s="164"/>
      <c r="AQ224" s="164"/>
      <c r="AR224" s="164"/>
    </row>
    <row r="225" spans="1:44" s="165" customFormat="1" ht="18" customHeight="1">
      <c r="A225" s="127" t="s">
        <v>101</v>
      </c>
      <c r="B225" s="82"/>
      <c r="C225" s="81"/>
      <c r="D225" s="119"/>
      <c r="E225" s="81"/>
      <c r="F225" s="119"/>
      <c r="G225" s="82"/>
      <c r="H225" s="82"/>
      <c r="I225" s="81"/>
      <c r="J225" s="83"/>
      <c r="K225" s="201"/>
      <c r="L225" s="81"/>
      <c r="M225" s="111"/>
      <c r="N225" s="164"/>
      <c r="O225" s="164"/>
      <c r="P225" s="164"/>
      <c r="Q225" s="164"/>
      <c r="R225" s="164"/>
      <c r="S225" s="164"/>
      <c r="T225" s="164"/>
      <c r="U225" s="164"/>
      <c r="V225" s="164"/>
      <c r="W225" s="164"/>
      <c r="X225" s="164"/>
      <c r="Y225" s="164"/>
      <c r="Z225" s="164"/>
      <c r="AA225" s="164"/>
      <c r="AB225" s="164"/>
      <c r="AC225" s="164"/>
      <c r="AD225" s="164"/>
      <c r="AE225" s="164"/>
      <c r="AF225" s="164"/>
      <c r="AG225" s="164"/>
      <c r="AH225" s="164"/>
      <c r="AI225" s="164"/>
      <c r="AJ225" s="164"/>
      <c r="AK225" s="164"/>
      <c r="AL225" s="164"/>
      <c r="AM225" s="164"/>
      <c r="AN225" s="164"/>
      <c r="AO225" s="164"/>
      <c r="AP225" s="164"/>
      <c r="AQ225" s="164"/>
      <c r="AR225" s="164"/>
    </row>
    <row r="226" spans="1:44" s="165" customFormat="1" ht="18" customHeight="1">
      <c r="A226" s="127" t="s">
        <v>102</v>
      </c>
      <c r="B226" s="82"/>
      <c r="C226" s="81"/>
      <c r="D226" s="119"/>
      <c r="E226" s="81"/>
      <c r="F226" s="119"/>
      <c r="G226" s="82"/>
      <c r="H226" s="82"/>
      <c r="I226" s="81"/>
      <c r="J226" s="83"/>
      <c r="K226" s="201"/>
      <c r="L226" s="81"/>
      <c r="M226" s="111"/>
      <c r="N226" s="164"/>
      <c r="O226" s="164"/>
      <c r="P226" s="164"/>
      <c r="Q226" s="164"/>
      <c r="R226" s="164"/>
      <c r="S226" s="164"/>
      <c r="T226" s="164"/>
      <c r="U226" s="164"/>
      <c r="V226" s="164"/>
      <c r="W226" s="164"/>
      <c r="X226" s="164"/>
      <c r="Y226" s="164"/>
      <c r="Z226" s="164"/>
      <c r="AA226" s="164"/>
      <c r="AB226" s="164"/>
      <c r="AC226" s="164"/>
      <c r="AD226" s="164"/>
      <c r="AE226" s="164"/>
      <c r="AF226" s="164"/>
      <c r="AG226" s="164"/>
      <c r="AH226" s="164"/>
      <c r="AI226" s="164"/>
      <c r="AJ226" s="164"/>
      <c r="AK226" s="164"/>
      <c r="AL226" s="164"/>
      <c r="AM226" s="164"/>
      <c r="AN226" s="164"/>
      <c r="AO226" s="164"/>
      <c r="AP226" s="164"/>
      <c r="AQ226" s="164"/>
      <c r="AR226" s="164"/>
    </row>
    <row r="227" spans="1:44" s="165" customFormat="1" ht="18" customHeight="1">
      <c r="A227" s="128" t="s">
        <v>103</v>
      </c>
      <c r="B227" s="129">
        <f>19.47+0.9</f>
        <v>20.369999999999997</v>
      </c>
      <c r="C227" s="81" t="s">
        <v>75</v>
      </c>
      <c r="D227" s="119"/>
      <c r="E227" s="68">
        <f>D227*B227</f>
        <v>0</v>
      </c>
      <c r="F227" s="119"/>
      <c r="G227" s="70">
        <f t="shared" ref="G227" si="175">F227*B227</f>
        <v>0</v>
      </c>
      <c r="H227" s="70">
        <f t="shared" ref="H227" si="176">+D227+F227</f>
        <v>0</v>
      </c>
      <c r="I227" s="70">
        <f t="shared" ref="I227" si="177">E227+G227</f>
        <v>0</v>
      </c>
      <c r="J227" s="83">
        <f t="shared" si="132"/>
        <v>0</v>
      </c>
      <c r="K227" s="201">
        <f t="shared" ref="K227" si="178">$K$12</f>
        <v>0</v>
      </c>
      <c r="L227" s="70">
        <f t="shared" ref="L227" si="179">I227+J227</f>
        <v>0</v>
      </c>
      <c r="M227" s="111"/>
      <c r="N227" s="164"/>
      <c r="O227" s="164"/>
      <c r="P227" s="164"/>
      <c r="Q227" s="164"/>
      <c r="R227" s="164"/>
      <c r="S227" s="164"/>
      <c r="T227" s="164"/>
      <c r="U227" s="164"/>
      <c r="V227" s="164"/>
      <c r="W227" s="164"/>
      <c r="X227" s="164"/>
      <c r="Y227" s="164"/>
      <c r="Z227" s="164"/>
      <c r="AA227" s="164"/>
      <c r="AB227" s="164"/>
      <c r="AC227" s="164"/>
      <c r="AD227" s="164"/>
      <c r="AE227" s="164"/>
      <c r="AF227" s="164"/>
      <c r="AG227" s="164"/>
      <c r="AH227" s="164"/>
      <c r="AI227" s="164"/>
      <c r="AJ227" s="164"/>
      <c r="AK227" s="164"/>
      <c r="AL227" s="164"/>
      <c r="AM227" s="164"/>
      <c r="AN227" s="164"/>
      <c r="AO227" s="164"/>
      <c r="AP227" s="164"/>
      <c r="AQ227" s="164"/>
      <c r="AR227" s="164"/>
    </row>
    <row r="228" spans="1:44" s="165" customFormat="1" ht="18" customHeight="1">
      <c r="A228" s="127" t="s">
        <v>104</v>
      </c>
      <c r="B228" s="82"/>
      <c r="C228" s="81"/>
      <c r="D228" s="119"/>
      <c r="E228" s="81"/>
      <c r="F228" s="119"/>
      <c r="G228" s="82"/>
      <c r="H228" s="82"/>
      <c r="I228" s="81"/>
      <c r="J228" s="83"/>
      <c r="K228" s="201"/>
      <c r="L228" s="81"/>
      <c r="M228" s="111"/>
      <c r="N228" s="164"/>
      <c r="O228" s="164"/>
      <c r="P228" s="164"/>
      <c r="Q228" s="164"/>
      <c r="R228" s="164"/>
      <c r="S228" s="164"/>
      <c r="T228" s="164"/>
      <c r="U228" s="164"/>
      <c r="V228" s="164"/>
      <c r="W228" s="164"/>
      <c r="X228" s="164"/>
      <c r="Y228" s="164"/>
      <c r="Z228" s="164"/>
      <c r="AA228" s="164"/>
      <c r="AB228" s="164"/>
      <c r="AC228" s="164"/>
      <c r="AD228" s="164"/>
      <c r="AE228" s="164"/>
      <c r="AF228" s="164"/>
      <c r="AG228" s="164"/>
      <c r="AH228" s="164"/>
      <c r="AI228" s="164"/>
      <c r="AJ228" s="164"/>
      <c r="AK228" s="164"/>
      <c r="AL228" s="164"/>
      <c r="AM228" s="164"/>
      <c r="AN228" s="164"/>
      <c r="AO228" s="164"/>
      <c r="AP228" s="164"/>
      <c r="AQ228" s="164"/>
      <c r="AR228" s="164"/>
    </row>
    <row r="229" spans="1:44" s="165" customFormat="1" ht="18" customHeight="1">
      <c r="A229" s="127" t="s">
        <v>288</v>
      </c>
      <c r="B229" s="82"/>
      <c r="C229" s="81"/>
      <c r="D229" s="119"/>
      <c r="E229" s="81"/>
      <c r="F229" s="119"/>
      <c r="G229" s="82"/>
      <c r="H229" s="82"/>
      <c r="I229" s="81"/>
      <c r="J229" s="83"/>
      <c r="K229" s="201"/>
      <c r="L229" s="81"/>
      <c r="M229" s="111"/>
      <c r="N229" s="164"/>
      <c r="O229" s="164"/>
      <c r="P229" s="164"/>
      <c r="Q229" s="164"/>
      <c r="R229" s="164"/>
      <c r="S229" s="164"/>
      <c r="T229" s="164"/>
      <c r="U229" s="164"/>
      <c r="V229" s="164"/>
      <c r="W229" s="164"/>
      <c r="X229" s="164"/>
      <c r="Y229" s="164"/>
      <c r="Z229" s="164"/>
      <c r="AA229" s="164"/>
      <c r="AB229" s="164"/>
      <c r="AC229" s="164"/>
      <c r="AD229" s="164"/>
      <c r="AE229" s="164"/>
      <c r="AF229" s="164"/>
      <c r="AG229" s="164"/>
      <c r="AH229" s="164"/>
      <c r="AI229" s="164"/>
      <c r="AJ229" s="164"/>
      <c r="AK229" s="164"/>
      <c r="AL229" s="164"/>
      <c r="AM229" s="164"/>
      <c r="AN229" s="164"/>
      <c r="AO229" s="164"/>
      <c r="AP229" s="164"/>
      <c r="AQ229" s="164"/>
      <c r="AR229" s="164"/>
    </row>
    <row r="230" spans="1:44" s="165" customFormat="1" ht="18" customHeight="1">
      <c r="A230" s="128" t="s">
        <v>313</v>
      </c>
      <c r="B230" s="129">
        <v>14.92</v>
      </c>
      <c r="C230" s="81" t="s">
        <v>75</v>
      </c>
      <c r="D230" s="119"/>
      <c r="E230" s="68">
        <f>D230*B230</f>
        <v>0</v>
      </c>
      <c r="F230" s="119"/>
      <c r="G230" s="70">
        <f t="shared" ref="G230" si="180">F230*B230</f>
        <v>0</v>
      </c>
      <c r="H230" s="70">
        <f t="shared" ref="H230" si="181">+D230+F230</f>
        <v>0</v>
      </c>
      <c r="I230" s="70">
        <f t="shared" ref="I230" si="182">E230+G230</f>
        <v>0</v>
      </c>
      <c r="J230" s="83">
        <f t="shared" si="132"/>
        <v>0</v>
      </c>
      <c r="K230" s="201">
        <f t="shared" ref="K230" si="183">$K$12</f>
        <v>0</v>
      </c>
      <c r="L230" s="70">
        <f t="shared" ref="L230" si="184">I230+J230</f>
        <v>0</v>
      </c>
      <c r="M230" s="111"/>
      <c r="N230" s="164"/>
      <c r="O230" s="164"/>
      <c r="P230" s="164"/>
      <c r="Q230" s="164"/>
      <c r="R230" s="164"/>
      <c r="S230" s="164"/>
      <c r="T230" s="164"/>
      <c r="U230" s="164"/>
      <c r="V230" s="164"/>
      <c r="W230" s="164"/>
      <c r="X230" s="164"/>
      <c r="Y230" s="164"/>
      <c r="Z230" s="164"/>
      <c r="AA230" s="164"/>
      <c r="AB230" s="164"/>
      <c r="AC230" s="164"/>
      <c r="AD230" s="164"/>
      <c r="AE230" s="164"/>
      <c r="AF230" s="164"/>
      <c r="AG230" s="164"/>
      <c r="AH230" s="164"/>
      <c r="AI230" s="164"/>
      <c r="AJ230" s="164"/>
      <c r="AK230" s="164"/>
      <c r="AL230" s="164"/>
      <c r="AM230" s="164"/>
      <c r="AN230" s="164"/>
      <c r="AO230" s="164"/>
      <c r="AP230" s="164"/>
      <c r="AQ230" s="164"/>
      <c r="AR230" s="164"/>
    </row>
    <row r="231" spans="1:44" s="165" customFormat="1" ht="18" customHeight="1">
      <c r="A231" s="173" t="s">
        <v>289</v>
      </c>
      <c r="B231" s="82"/>
      <c r="C231" s="81"/>
      <c r="D231" s="119"/>
      <c r="E231" s="81"/>
      <c r="F231" s="119"/>
      <c r="G231" s="82"/>
      <c r="H231" s="82"/>
      <c r="I231" s="81"/>
      <c r="J231" s="83"/>
      <c r="K231" s="201"/>
      <c r="L231" s="81"/>
      <c r="M231" s="111"/>
      <c r="N231" s="164"/>
      <c r="O231" s="164"/>
      <c r="P231" s="164"/>
      <c r="Q231" s="164"/>
      <c r="R231" s="164"/>
      <c r="S231" s="164"/>
      <c r="T231" s="164"/>
      <c r="U231" s="164"/>
      <c r="V231" s="164"/>
      <c r="W231" s="164"/>
      <c r="X231" s="164"/>
      <c r="Y231" s="164"/>
      <c r="Z231" s="164"/>
      <c r="AA231" s="164"/>
      <c r="AB231" s="164"/>
      <c r="AC231" s="164"/>
      <c r="AD231" s="164"/>
      <c r="AE231" s="164"/>
      <c r="AF231" s="164"/>
      <c r="AG231" s="164"/>
      <c r="AH231" s="164"/>
      <c r="AI231" s="164"/>
      <c r="AJ231" s="164"/>
      <c r="AK231" s="164"/>
      <c r="AL231" s="164"/>
      <c r="AM231" s="164"/>
      <c r="AN231" s="164"/>
      <c r="AO231" s="164"/>
      <c r="AP231" s="164"/>
      <c r="AQ231" s="164"/>
      <c r="AR231" s="164"/>
    </row>
    <row r="232" spans="1:44" s="165" customFormat="1" ht="12">
      <c r="A232" s="167" t="s">
        <v>312</v>
      </c>
      <c r="B232" s="129">
        <v>10.65</v>
      </c>
      <c r="C232" s="81" t="s">
        <v>75</v>
      </c>
      <c r="D232" s="119"/>
      <c r="E232" s="68">
        <f>D232*B232</f>
        <v>0</v>
      </c>
      <c r="F232" s="119"/>
      <c r="G232" s="70">
        <f t="shared" ref="G232" si="185">F232*B232</f>
        <v>0</v>
      </c>
      <c r="H232" s="70">
        <f t="shared" ref="H232" si="186">+D232+F232</f>
        <v>0</v>
      </c>
      <c r="I232" s="70">
        <f t="shared" ref="I232" si="187">E232+G232</f>
        <v>0</v>
      </c>
      <c r="J232" s="83">
        <f t="shared" si="132"/>
        <v>0</v>
      </c>
      <c r="K232" s="201">
        <f t="shared" ref="K232" si="188">$K$12</f>
        <v>0</v>
      </c>
      <c r="L232" s="70">
        <f t="shared" ref="L232" si="189">I232+J232</f>
        <v>0</v>
      </c>
      <c r="M232" s="111"/>
      <c r="N232" s="164"/>
      <c r="O232" s="164"/>
      <c r="P232" s="164"/>
      <c r="Q232" s="164"/>
      <c r="R232" s="164"/>
      <c r="S232" s="164"/>
      <c r="T232" s="164"/>
      <c r="U232" s="164"/>
      <c r="V232" s="164"/>
      <c r="W232" s="164"/>
      <c r="X232" s="164"/>
      <c r="Y232" s="164"/>
      <c r="Z232" s="164"/>
      <c r="AA232" s="164"/>
      <c r="AB232" s="164"/>
      <c r="AC232" s="164"/>
      <c r="AD232" s="164"/>
      <c r="AE232" s="164"/>
      <c r="AF232" s="164"/>
      <c r="AG232" s="164"/>
      <c r="AH232" s="164"/>
      <c r="AI232" s="164"/>
      <c r="AJ232" s="164"/>
      <c r="AK232" s="164"/>
      <c r="AL232" s="164"/>
      <c r="AM232" s="164"/>
      <c r="AN232" s="164"/>
      <c r="AO232" s="164"/>
      <c r="AP232" s="164"/>
      <c r="AQ232" s="164"/>
      <c r="AR232" s="164"/>
    </row>
    <row r="233" spans="1:44" s="165" customFormat="1" ht="18" customHeight="1">
      <c r="A233" s="55" t="s">
        <v>12</v>
      </c>
      <c r="B233" s="56"/>
      <c r="C233" s="57"/>
      <c r="D233" s="230"/>
      <c r="E233" s="57"/>
      <c r="F233" s="230"/>
      <c r="G233" s="56"/>
      <c r="H233" s="56"/>
      <c r="I233" s="56"/>
      <c r="J233" s="56"/>
      <c r="K233" s="59"/>
      <c r="L233" s="59"/>
      <c r="M233" s="60">
        <f>SUM(L234:L245)</f>
        <v>0</v>
      </c>
      <c r="N233" s="164"/>
      <c r="O233" s="164"/>
      <c r="P233" s="164"/>
      <c r="Q233" s="164"/>
      <c r="R233" s="164"/>
      <c r="S233" s="164"/>
      <c r="T233" s="164"/>
      <c r="U233" s="164"/>
      <c r="V233" s="164"/>
      <c r="W233" s="164"/>
      <c r="X233" s="164"/>
      <c r="Y233" s="164"/>
      <c r="Z233" s="164"/>
      <c r="AA233" s="164"/>
      <c r="AB233" s="164"/>
      <c r="AC233" s="164"/>
      <c r="AD233" s="164"/>
      <c r="AE233" s="164"/>
      <c r="AF233" s="164"/>
      <c r="AG233" s="164"/>
      <c r="AH233" s="164"/>
      <c r="AI233" s="164"/>
      <c r="AJ233" s="164"/>
      <c r="AK233" s="164"/>
      <c r="AL233" s="164"/>
      <c r="AM233" s="164"/>
      <c r="AN233" s="164"/>
      <c r="AO233" s="164"/>
      <c r="AP233" s="164"/>
      <c r="AQ233" s="164"/>
      <c r="AR233" s="164"/>
    </row>
    <row r="234" spans="1:44" s="165" customFormat="1" ht="18" customHeight="1">
      <c r="A234" s="127" t="s">
        <v>49</v>
      </c>
      <c r="B234" s="82"/>
      <c r="C234" s="81"/>
      <c r="D234" s="119"/>
      <c r="E234" s="81"/>
      <c r="F234" s="119"/>
      <c r="G234" s="82"/>
      <c r="H234" s="82"/>
      <c r="I234" s="81"/>
      <c r="J234" s="83"/>
      <c r="K234" s="201"/>
      <c r="L234" s="81"/>
      <c r="M234" s="111"/>
      <c r="N234" s="164"/>
      <c r="O234" s="164"/>
      <c r="P234" s="164"/>
      <c r="Q234" s="164"/>
      <c r="R234" s="164"/>
      <c r="S234" s="164"/>
      <c r="T234" s="164"/>
      <c r="U234" s="164"/>
      <c r="V234" s="164"/>
      <c r="W234" s="164"/>
      <c r="X234" s="164"/>
      <c r="Y234" s="164"/>
      <c r="Z234" s="164"/>
      <c r="AA234" s="164"/>
      <c r="AB234" s="164"/>
      <c r="AC234" s="164"/>
      <c r="AD234" s="164"/>
      <c r="AE234" s="164"/>
      <c r="AF234" s="164"/>
      <c r="AG234" s="164"/>
      <c r="AH234" s="164"/>
      <c r="AI234" s="164"/>
      <c r="AJ234" s="164"/>
      <c r="AK234" s="164"/>
      <c r="AL234" s="164"/>
      <c r="AM234" s="164"/>
      <c r="AN234" s="164"/>
      <c r="AO234" s="164"/>
      <c r="AP234" s="164"/>
      <c r="AQ234" s="164"/>
      <c r="AR234" s="164"/>
    </row>
    <row r="235" spans="1:44" s="165" customFormat="1" ht="18" customHeight="1">
      <c r="A235" s="128" t="s">
        <v>50</v>
      </c>
      <c r="B235" s="129">
        <v>8.36</v>
      </c>
      <c r="C235" s="81" t="s">
        <v>31</v>
      </c>
      <c r="D235" s="119"/>
      <c r="E235" s="68">
        <f>D235*B235</f>
        <v>0</v>
      </c>
      <c r="F235" s="119"/>
      <c r="G235" s="70">
        <f t="shared" ref="G235" si="190">F235*B235</f>
        <v>0</v>
      </c>
      <c r="H235" s="70">
        <f t="shared" ref="H235" si="191">+D235+F235</f>
        <v>0</v>
      </c>
      <c r="I235" s="70">
        <f t="shared" ref="I235" si="192">E235+G235</f>
        <v>0</v>
      </c>
      <c r="J235" s="83">
        <f t="shared" si="132"/>
        <v>0</v>
      </c>
      <c r="K235" s="201">
        <f t="shared" ref="K235" si="193">$K$12</f>
        <v>0</v>
      </c>
      <c r="L235" s="70">
        <f t="shared" ref="L235" si="194">I235+J235</f>
        <v>0</v>
      </c>
      <c r="M235" s="111"/>
      <c r="N235" s="164"/>
      <c r="O235" s="164"/>
      <c r="P235" s="164"/>
      <c r="Q235" s="164"/>
      <c r="R235" s="164"/>
      <c r="S235" s="164"/>
      <c r="T235" s="164"/>
      <c r="U235" s="164"/>
      <c r="V235" s="164"/>
      <c r="W235" s="164"/>
      <c r="X235" s="164"/>
      <c r="Y235" s="164"/>
      <c r="Z235" s="164"/>
      <c r="AA235" s="164"/>
      <c r="AB235" s="164"/>
      <c r="AC235" s="164"/>
      <c r="AD235" s="164"/>
      <c r="AE235" s="164"/>
      <c r="AF235" s="164"/>
      <c r="AG235" s="164"/>
      <c r="AH235" s="164"/>
      <c r="AI235" s="164"/>
      <c r="AJ235" s="164"/>
      <c r="AK235" s="164"/>
      <c r="AL235" s="164"/>
      <c r="AM235" s="164"/>
      <c r="AN235" s="164"/>
      <c r="AO235" s="164"/>
      <c r="AP235" s="164"/>
      <c r="AQ235" s="164"/>
      <c r="AR235" s="164"/>
    </row>
    <row r="236" spans="1:44" s="165" customFormat="1" ht="18" customHeight="1">
      <c r="A236" s="127" t="s">
        <v>51</v>
      </c>
      <c r="B236" s="129"/>
      <c r="C236" s="81"/>
      <c r="D236" s="235"/>
      <c r="E236" s="53"/>
      <c r="F236" s="239"/>
      <c r="G236" s="54"/>
      <c r="H236" s="54"/>
      <c r="I236" s="54"/>
      <c r="J236" s="83"/>
      <c r="K236" s="201"/>
      <c r="L236" s="54"/>
      <c r="M236" s="111"/>
      <c r="N236" s="164"/>
      <c r="O236" s="164"/>
      <c r="P236" s="164"/>
      <c r="Q236" s="164"/>
      <c r="R236" s="164"/>
      <c r="S236" s="164"/>
      <c r="T236" s="164"/>
      <c r="U236" s="164"/>
      <c r="V236" s="164"/>
      <c r="W236" s="164"/>
      <c r="X236" s="164"/>
      <c r="Y236" s="164"/>
      <c r="Z236" s="164"/>
      <c r="AA236" s="164"/>
      <c r="AB236" s="164"/>
      <c r="AC236" s="164"/>
      <c r="AD236" s="164"/>
      <c r="AE236" s="164"/>
      <c r="AF236" s="164"/>
      <c r="AG236" s="164"/>
      <c r="AH236" s="164"/>
      <c r="AI236" s="164"/>
      <c r="AJ236" s="164"/>
      <c r="AK236" s="164"/>
      <c r="AL236" s="164"/>
      <c r="AM236" s="164"/>
      <c r="AN236" s="164"/>
      <c r="AO236" s="164"/>
      <c r="AP236" s="164"/>
      <c r="AQ236" s="164"/>
      <c r="AR236" s="164"/>
    </row>
    <row r="237" spans="1:44" s="165" customFormat="1" ht="18" customHeight="1">
      <c r="A237" s="128" t="s">
        <v>52</v>
      </c>
      <c r="B237" s="129">
        <v>8.36</v>
      </c>
      <c r="C237" s="81" t="s">
        <v>31</v>
      </c>
      <c r="D237" s="119"/>
      <c r="E237" s="68">
        <f>D237*B237</f>
        <v>0</v>
      </c>
      <c r="F237" s="119"/>
      <c r="G237" s="70">
        <f t="shared" ref="G237" si="195">F237*B237</f>
        <v>0</v>
      </c>
      <c r="H237" s="70">
        <f t="shared" ref="H237" si="196">+D237+F237</f>
        <v>0</v>
      </c>
      <c r="I237" s="70">
        <f t="shared" ref="I237" si="197">E237+G237</f>
        <v>0</v>
      </c>
      <c r="J237" s="83">
        <f t="shared" si="132"/>
        <v>0</v>
      </c>
      <c r="K237" s="201">
        <f t="shared" ref="K237" si="198">$K$12</f>
        <v>0</v>
      </c>
      <c r="L237" s="70">
        <f t="shared" ref="L237" si="199">I237+J237</f>
        <v>0</v>
      </c>
      <c r="M237" s="111"/>
      <c r="N237" s="164"/>
      <c r="O237" s="164"/>
      <c r="P237" s="164"/>
      <c r="Q237" s="164"/>
      <c r="R237" s="164"/>
      <c r="S237" s="164"/>
      <c r="T237" s="164"/>
      <c r="U237" s="164"/>
      <c r="V237" s="164"/>
      <c r="W237" s="164"/>
      <c r="X237" s="164"/>
      <c r="Y237" s="164"/>
      <c r="Z237" s="164"/>
      <c r="AA237" s="164"/>
      <c r="AB237" s="164"/>
      <c r="AC237" s="164"/>
      <c r="AD237" s="164"/>
      <c r="AE237" s="164"/>
      <c r="AF237" s="164"/>
      <c r="AG237" s="164"/>
      <c r="AH237" s="164"/>
      <c r="AI237" s="164"/>
      <c r="AJ237" s="164"/>
      <c r="AK237" s="164"/>
      <c r="AL237" s="164"/>
      <c r="AM237" s="164"/>
      <c r="AN237" s="164"/>
      <c r="AO237" s="164"/>
      <c r="AP237" s="164"/>
      <c r="AQ237" s="164"/>
      <c r="AR237" s="164"/>
    </row>
    <row r="238" spans="1:44" s="165" customFormat="1" ht="18" customHeight="1">
      <c r="A238" s="127" t="s">
        <v>53</v>
      </c>
      <c r="B238" s="129"/>
      <c r="C238" s="81"/>
      <c r="D238" s="119"/>
      <c r="E238" s="81"/>
      <c r="F238" s="119"/>
      <c r="G238" s="82"/>
      <c r="H238" s="82"/>
      <c r="I238" s="81"/>
      <c r="J238" s="83"/>
      <c r="K238" s="201"/>
      <c r="L238" s="81"/>
      <c r="M238" s="111"/>
      <c r="N238" s="164"/>
      <c r="O238" s="164"/>
      <c r="P238" s="164"/>
      <c r="Q238" s="164"/>
      <c r="R238" s="164"/>
      <c r="S238" s="164"/>
      <c r="T238" s="164"/>
      <c r="U238" s="164"/>
      <c r="V238" s="164"/>
      <c r="W238" s="164"/>
      <c r="X238" s="164"/>
      <c r="Y238" s="164"/>
      <c r="Z238" s="164"/>
      <c r="AA238" s="164"/>
      <c r="AB238" s="164"/>
      <c r="AC238" s="164"/>
      <c r="AD238" s="164"/>
      <c r="AE238" s="164"/>
      <c r="AF238" s="164"/>
      <c r="AG238" s="164"/>
      <c r="AH238" s="164"/>
      <c r="AI238" s="164"/>
      <c r="AJ238" s="164"/>
      <c r="AK238" s="164"/>
      <c r="AL238" s="164"/>
      <c r="AM238" s="164"/>
      <c r="AN238" s="164"/>
      <c r="AO238" s="164"/>
      <c r="AP238" s="164"/>
      <c r="AQ238" s="164"/>
      <c r="AR238" s="164"/>
    </row>
    <row r="239" spans="1:44" s="165" customFormat="1" ht="18" customHeight="1">
      <c r="A239" s="128" t="s">
        <v>54</v>
      </c>
      <c r="B239" s="129">
        <v>8.36</v>
      </c>
      <c r="C239" s="81" t="s">
        <v>31</v>
      </c>
      <c r="D239" s="119"/>
      <c r="E239" s="68">
        <f>D239*B239</f>
        <v>0</v>
      </c>
      <c r="F239" s="119"/>
      <c r="G239" s="70">
        <f t="shared" ref="G239" si="200">F239*B239</f>
        <v>0</v>
      </c>
      <c r="H239" s="70">
        <f t="shared" ref="H239" si="201">+D239+F239</f>
        <v>0</v>
      </c>
      <c r="I239" s="70">
        <f t="shared" ref="I239" si="202">E239+G239</f>
        <v>0</v>
      </c>
      <c r="J239" s="83">
        <f t="shared" si="132"/>
        <v>0</v>
      </c>
      <c r="K239" s="201">
        <f t="shared" ref="K239" si="203">$K$12</f>
        <v>0</v>
      </c>
      <c r="L239" s="70">
        <f t="shared" ref="L239" si="204">I239+J239</f>
        <v>0</v>
      </c>
      <c r="M239" s="111"/>
      <c r="N239" s="164"/>
      <c r="O239" s="164"/>
      <c r="P239" s="164"/>
      <c r="Q239" s="164"/>
      <c r="R239" s="164"/>
      <c r="S239" s="164"/>
      <c r="T239" s="164"/>
      <c r="U239" s="164"/>
      <c r="V239" s="164"/>
      <c r="W239" s="164"/>
      <c r="X239" s="164"/>
      <c r="Y239" s="164"/>
      <c r="Z239" s="164"/>
      <c r="AA239" s="164"/>
      <c r="AB239" s="164"/>
      <c r="AC239" s="164"/>
      <c r="AD239" s="164"/>
      <c r="AE239" s="164"/>
      <c r="AF239" s="164"/>
      <c r="AG239" s="164"/>
      <c r="AH239" s="164"/>
      <c r="AI239" s="164"/>
      <c r="AJ239" s="164"/>
      <c r="AK239" s="164"/>
      <c r="AL239" s="164"/>
      <c r="AM239" s="164"/>
      <c r="AN239" s="164"/>
      <c r="AO239" s="164"/>
      <c r="AP239" s="164"/>
      <c r="AQ239" s="164"/>
      <c r="AR239" s="164"/>
    </row>
    <row r="240" spans="1:44" s="165" customFormat="1" ht="18" customHeight="1">
      <c r="A240" s="215" t="s">
        <v>69</v>
      </c>
      <c r="B240" s="216"/>
      <c r="C240" s="97"/>
      <c r="D240" s="96"/>
      <c r="E240" s="97"/>
      <c r="F240" s="96"/>
      <c r="G240" s="99"/>
      <c r="H240" s="99"/>
      <c r="I240" s="97"/>
      <c r="J240" s="83"/>
      <c r="K240" s="201"/>
      <c r="L240" s="97"/>
      <c r="M240" s="111"/>
      <c r="N240" s="164"/>
      <c r="O240" s="164"/>
      <c r="P240" s="164"/>
      <c r="Q240" s="164"/>
      <c r="R240" s="164"/>
      <c r="S240" s="164"/>
      <c r="T240" s="164"/>
      <c r="U240" s="164"/>
      <c r="V240" s="164"/>
      <c r="W240" s="164"/>
      <c r="X240" s="164"/>
      <c r="Y240" s="164"/>
      <c r="Z240" s="164"/>
      <c r="AA240" s="164"/>
      <c r="AB240" s="164"/>
      <c r="AC240" s="164"/>
      <c r="AD240" s="164"/>
      <c r="AE240" s="164"/>
      <c r="AF240" s="164"/>
      <c r="AG240" s="164"/>
      <c r="AH240" s="164"/>
      <c r="AI240" s="164"/>
      <c r="AJ240" s="164"/>
      <c r="AK240" s="164"/>
      <c r="AL240" s="164"/>
      <c r="AM240" s="164"/>
      <c r="AN240" s="164"/>
      <c r="AO240" s="164"/>
      <c r="AP240" s="164"/>
      <c r="AQ240" s="164"/>
      <c r="AR240" s="164"/>
    </row>
    <row r="241" spans="1:44" s="165" customFormat="1" ht="18" customHeight="1">
      <c r="A241" s="128" t="s">
        <v>129</v>
      </c>
      <c r="B241" s="130">
        <v>124.11</v>
      </c>
      <c r="C241" s="81" t="s">
        <v>75</v>
      </c>
      <c r="D241" s="119"/>
      <c r="E241" s="68">
        <f>D241*B241</f>
        <v>0</v>
      </c>
      <c r="F241" s="119"/>
      <c r="G241" s="70">
        <f t="shared" ref="G241" si="205">F241*B241</f>
        <v>0</v>
      </c>
      <c r="H241" s="70">
        <f t="shared" ref="H241" si="206">+D241+F241</f>
        <v>0</v>
      </c>
      <c r="I241" s="70">
        <f t="shared" ref="I241" si="207">E241+G241</f>
        <v>0</v>
      </c>
      <c r="J241" s="83">
        <f t="shared" si="132"/>
        <v>0</v>
      </c>
      <c r="K241" s="201">
        <f t="shared" ref="K241" si="208">$K$12</f>
        <v>0</v>
      </c>
      <c r="L241" s="70">
        <f t="shared" ref="L241" si="209">I241+J241</f>
        <v>0</v>
      </c>
      <c r="M241" s="111"/>
      <c r="N241" s="164"/>
      <c r="O241" s="164"/>
      <c r="P241" s="164"/>
      <c r="Q241" s="164"/>
      <c r="R241" s="164"/>
      <c r="S241" s="164"/>
      <c r="T241" s="164"/>
      <c r="U241" s="164"/>
      <c r="V241" s="164"/>
      <c r="W241" s="164"/>
      <c r="X241" s="164"/>
      <c r="Y241" s="164"/>
      <c r="Z241" s="164"/>
      <c r="AA241" s="164"/>
      <c r="AB241" s="164"/>
      <c r="AC241" s="164"/>
      <c r="AD241" s="164"/>
      <c r="AE241" s="164"/>
      <c r="AF241" s="164"/>
      <c r="AG241" s="164"/>
      <c r="AH241" s="164"/>
      <c r="AI241" s="164"/>
      <c r="AJ241" s="164"/>
      <c r="AK241" s="164"/>
      <c r="AL241" s="164"/>
      <c r="AM241" s="164"/>
      <c r="AN241" s="164"/>
      <c r="AO241" s="164"/>
      <c r="AP241" s="164"/>
      <c r="AQ241" s="164"/>
      <c r="AR241" s="164"/>
    </row>
    <row r="242" spans="1:44" s="192" customFormat="1" ht="18" customHeight="1">
      <c r="A242" s="217" t="s">
        <v>70</v>
      </c>
      <c r="B242" s="130"/>
      <c r="C242" s="81"/>
      <c r="D242" s="119"/>
      <c r="E242" s="81"/>
      <c r="F242" s="119"/>
      <c r="G242" s="82"/>
      <c r="H242" s="82"/>
      <c r="I242" s="81"/>
      <c r="J242" s="83"/>
      <c r="K242" s="201"/>
      <c r="L242" s="81"/>
      <c r="M242" s="111"/>
      <c r="N242" s="164"/>
      <c r="O242" s="164"/>
      <c r="P242" s="164"/>
      <c r="Q242" s="164"/>
      <c r="R242" s="164"/>
      <c r="S242" s="164"/>
      <c r="T242" s="164"/>
      <c r="U242" s="164"/>
      <c r="V242" s="164"/>
      <c r="W242" s="164"/>
      <c r="X242" s="164"/>
      <c r="Y242" s="164"/>
      <c r="Z242" s="164"/>
      <c r="AA242" s="164"/>
      <c r="AB242" s="164"/>
      <c r="AC242" s="164"/>
      <c r="AD242" s="164"/>
      <c r="AE242" s="164"/>
      <c r="AF242" s="164"/>
      <c r="AG242" s="164"/>
      <c r="AH242" s="164"/>
      <c r="AI242" s="164"/>
      <c r="AJ242" s="164"/>
      <c r="AK242" s="196"/>
    </row>
    <row r="243" spans="1:44" s="165" customFormat="1" ht="18" customHeight="1">
      <c r="A243" s="128" t="s">
        <v>130</v>
      </c>
      <c r="B243" s="130">
        <v>124.11</v>
      </c>
      <c r="C243" s="81" t="s">
        <v>75</v>
      </c>
      <c r="D243" s="119"/>
      <c r="E243" s="68">
        <f>D243*B243</f>
        <v>0</v>
      </c>
      <c r="F243" s="119"/>
      <c r="G243" s="70">
        <f t="shared" ref="G243" si="210">F243*B243</f>
        <v>0</v>
      </c>
      <c r="H243" s="70">
        <f t="shared" ref="H243" si="211">+D243+F243</f>
        <v>0</v>
      </c>
      <c r="I243" s="70">
        <f t="shared" ref="I243" si="212">E243+G243</f>
        <v>0</v>
      </c>
      <c r="J243" s="83">
        <f t="shared" si="132"/>
        <v>0</v>
      </c>
      <c r="K243" s="201">
        <f t="shared" ref="K243" si="213">$K$12</f>
        <v>0</v>
      </c>
      <c r="L243" s="70">
        <f t="shared" ref="L243" si="214">I243+J243</f>
        <v>0</v>
      </c>
      <c r="M243" s="111"/>
      <c r="N243" s="164"/>
      <c r="O243" s="164"/>
      <c r="P243" s="164"/>
      <c r="Q243" s="164"/>
      <c r="R243" s="164"/>
      <c r="S243" s="164"/>
      <c r="T243" s="164"/>
      <c r="U243" s="164"/>
      <c r="V243" s="164"/>
      <c r="W243" s="164"/>
      <c r="X243" s="164"/>
      <c r="Y243" s="164"/>
      <c r="Z243" s="164"/>
      <c r="AA243" s="164"/>
      <c r="AB243" s="164"/>
      <c r="AC243" s="164"/>
      <c r="AD243" s="164"/>
      <c r="AE243" s="164"/>
      <c r="AF243" s="164"/>
      <c r="AG243" s="164"/>
      <c r="AH243" s="164"/>
      <c r="AI243" s="164"/>
      <c r="AJ243" s="164"/>
      <c r="AK243" s="164"/>
      <c r="AL243" s="164"/>
      <c r="AM243" s="164"/>
      <c r="AN243" s="164"/>
      <c r="AO243" s="164"/>
      <c r="AP243" s="164"/>
      <c r="AQ243" s="164"/>
      <c r="AR243" s="164"/>
    </row>
    <row r="244" spans="1:44" s="192" customFormat="1" ht="18" customHeight="1">
      <c r="A244" s="217" t="s">
        <v>71</v>
      </c>
      <c r="B244" s="131"/>
      <c r="C244" s="161"/>
      <c r="D244" s="236"/>
      <c r="E244" s="72"/>
      <c r="F244" s="236"/>
      <c r="G244" s="72"/>
      <c r="H244" s="72"/>
      <c r="I244" s="72"/>
      <c r="J244" s="83"/>
      <c r="K244" s="201"/>
      <c r="L244" s="72"/>
      <c r="M244" s="132"/>
      <c r="N244" s="164"/>
      <c r="O244" s="164"/>
      <c r="P244" s="164"/>
      <c r="Q244" s="164"/>
      <c r="R244" s="164"/>
      <c r="S244" s="164"/>
      <c r="T244" s="164"/>
      <c r="U244" s="164"/>
      <c r="V244" s="164"/>
      <c r="W244" s="164"/>
      <c r="X244" s="164"/>
      <c r="Y244" s="164"/>
      <c r="Z244" s="164"/>
      <c r="AA244" s="164"/>
      <c r="AB244" s="164"/>
      <c r="AC244" s="164"/>
      <c r="AD244" s="164"/>
      <c r="AE244" s="164"/>
      <c r="AF244" s="164"/>
      <c r="AG244" s="164"/>
      <c r="AH244" s="164"/>
      <c r="AI244" s="164"/>
      <c r="AJ244" s="164"/>
      <c r="AK244" s="196"/>
    </row>
    <row r="245" spans="1:44" s="165" customFormat="1" ht="18" customHeight="1">
      <c r="A245" s="128" t="s">
        <v>72</v>
      </c>
      <c r="B245" s="130">
        <v>6.78</v>
      </c>
      <c r="C245" s="81" t="s">
        <v>75</v>
      </c>
      <c r="D245" s="119"/>
      <c r="E245" s="68">
        <f>D245*B245</f>
        <v>0</v>
      </c>
      <c r="F245" s="119"/>
      <c r="G245" s="70">
        <f t="shared" ref="G245" si="215">F245*B245</f>
        <v>0</v>
      </c>
      <c r="H245" s="70">
        <f t="shared" ref="H245" si="216">+D245+F245</f>
        <v>0</v>
      </c>
      <c r="I245" s="70">
        <f t="shared" ref="I245" si="217">E245+G245</f>
        <v>0</v>
      </c>
      <c r="J245" s="83">
        <f t="shared" si="132"/>
        <v>0</v>
      </c>
      <c r="K245" s="201">
        <f t="shared" ref="K245" si="218">$K$12</f>
        <v>0</v>
      </c>
      <c r="L245" s="70">
        <f t="shared" ref="L245" si="219">I245+J245</f>
        <v>0</v>
      </c>
      <c r="M245" s="111"/>
      <c r="N245" s="164"/>
      <c r="O245" s="164"/>
      <c r="P245" s="164"/>
      <c r="Q245" s="164"/>
      <c r="R245" s="164"/>
      <c r="S245" s="164"/>
      <c r="T245" s="164"/>
      <c r="U245" s="164"/>
      <c r="V245" s="164"/>
      <c r="W245" s="164"/>
      <c r="X245" s="164"/>
      <c r="Y245" s="164"/>
      <c r="Z245" s="164"/>
      <c r="AA245" s="164"/>
      <c r="AB245" s="164"/>
      <c r="AC245" s="164"/>
      <c r="AD245" s="164"/>
      <c r="AE245" s="164"/>
      <c r="AF245" s="164"/>
      <c r="AG245" s="164"/>
      <c r="AH245" s="164"/>
      <c r="AI245" s="164"/>
      <c r="AJ245" s="164"/>
      <c r="AK245" s="164"/>
      <c r="AL245" s="164"/>
      <c r="AM245" s="164"/>
      <c r="AN245" s="164"/>
      <c r="AO245" s="164"/>
      <c r="AP245" s="164"/>
      <c r="AQ245" s="164"/>
      <c r="AR245" s="164"/>
    </row>
    <row r="246" spans="1:44" s="165" customFormat="1" ht="18" customHeight="1">
      <c r="A246" s="55" t="s">
        <v>13</v>
      </c>
      <c r="B246" s="56"/>
      <c r="C246" s="57"/>
      <c r="D246" s="230"/>
      <c r="E246" s="57"/>
      <c r="F246" s="230"/>
      <c r="G246" s="56"/>
      <c r="H246" s="56"/>
      <c r="I246" s="56"/>
      <c r="J246" s="56"/>
      <c r="K246" s="59"/>
      <c r="L246" s="59"/>
      <c r="M246" s="60">
        <f>SUM(L247:L248)</f>
        <v>0</v>
      </c>
      <c r="N246" s="164"/>
      <c r="O246" s="164"/>
      <c r="P246" s="164"/>
      <c r="Q246" s="164"/>
      <c r="R246" s="164"/>
      <c r="S246" s="164"/>
      <c r="T246" s="164"/>
      <c r="U246" s="164"/>
      <c r="V246" s="164"/>
      <c r="W246" s="164"/>
      <c r="X246" s="164"/>
      <c r="Y246" s="164"/>
      <c r="Z246" s="164"/>
      <c r="AA246" s="164"/>
      <c r="AB246" s="164"/>
      <c r="AC246" s="164"/>
      <c r="AD246" s="164"/>
      <c r="AE246" s="164"/>
      <c r="AF246" s="164"/>
      <c r="AG246" s="164"/>
      <c r="AH246" s="164"/>
      <c r="AI246" s="164"/>
      <c r="AJ246" s="164"/>
      <c r="AK246" s="164"/>
      <c r="AL246" s="164"/>
      <c r="AM246" s="164"/>
      <c r="AN246" s="164"/>
      <c r="AO246" s="164"/>
      <c r="AP246" s="164"/>
      <c r="AQ246" s="164"/>
      <c r="AR246" s="164"/>
    </row>
    <row r="247" spans="1:44" s="165" customFormat="1" ht="18" customHeight="1">
      <c r="A247" s="127" t="s">
        <v>55</v>
      </c>
      <c r="B247" s="82"/>
      <c r="C247" s="81"/>
      <c r="D247" s="119"/>
      <c r="E247" s="81"/>
      <c r="F247" s="119"/>
      <c r="G247" s="82"/>
      <c r="H247" s="82"/>
      <c r="I247" s="81"/>
      <c r="J247" s="83"/>
      <c r="K247" s="201"/>
      <c r="L247" s="81"/>
      <c r="M247" s="111"/>
      <c r="N247" s="164"/>
      <c r="O247" s="164"/>
      <c r="P247" s="164"/>
      <c r="Q247" s="164"/>
      <c r="R247" s="164"/>
      <c r="S247" s="164"/>
      <c r="T247" s="164"/>
      <c r="U247" s="164"/>
      <c r="V247" s="164"/>
      <c r="W247" s="164"/>
      <c r="X247" s="164"/>
      <c r="Y247" s="164"/>
      <c r="Z247" s="164"/>
      <c r="AA247" s="164"/>
      <c r="AB247" s="164"/>
      <c r="AC247" s="164"/>
      <c r="AD247" s="164"/>
      <c r="AE247" s="164"/>
      <c r="AF247" s="164"/>
      <c r="AG247" s="164"/>
      <c r="AH247" s="164"/>
      <c r="AI247" s="164"/>
      <c r="AJ247" s="164"/>
      <c r="AK247" s="164"/>
      <c r="AL247" s="164"/>
      <c r="AM247" s="164"/>
      <c r="AN247" s="164"/>
      <c r="AO247" s="164"/>
      <c r="AP247" s="164"/>
      <c r="AQ247" s="164"/>
      <c r="AR247" s="164"/>
    </row>
    <row r="248" spans="1:44" s="165" customFormat="1" ht="18" customHeight="1">
      <c r="A248" s="128" t="s">
        <v>56</v>
      </c>
      <c r="B248" s="82">
        <v>74.08</v>
      </c>
      <c r="C248" s="81" t="s">
        <v>31</v>
      </c>
      <c r="D248" s="67"/>
      <c r="E248" s="68">
        <f>D248*B248</f>
        <v>0</v>
      </c>
      <c r="F248" s="69"/>
      <c r="G248" s="70">
        <f t="shared" ref="G248" si="220">F248*B248</f>
        <v>0</v>
      </c>
      <c r="H248" s="70">
        <f t="shared" ref="H248" si="221">+D248+F248</f>
        <v>0</v>
      </c>
      <c r="I248" s="70">
        <f t="shared" ref="I248" si="222">E248+G248</f>
        <v>0</v>
      </c>
      <c r="J248" s="83">
        <f t="shared" si="132"/>
        <v>0</v>
      </c>
      <c r="K248" s="201">
        <f t="shared" ref="K248" si="223">$K$12</f>
        <v>0</v>
      </c>
      <c r="L248" s="70">
        <f t="shared" ref="L248" si="224">I248+J248</f>
        <v>0</v>
      </c>
      <c r="M248" s="111"/>
      <c r="N248" s="164"/>
      <c r="O248" s="164"/>
      <c r="P248" s="164"/>
      <c r="Q248" s="164"/>
      <c r="R248" s="164"/>
      <c r="S248" s="164"/>
      <c r="T248" s="164"/>
      <c r="U248" s="164"/>
      <c r="V248" s="164"/>
      <c r="W248" s="164"/>
      <c r="X248" s="164"/>
      <c r="Y248" s="164"/>
      <c r="Z248" s="164"/>
      <c r="AA248" s="164"/>
      <c r="AB248" s="164"/>
      <c r="AC248" s="164"/>
      <c r="AD248" s="164"/>
      <c r="AE248" s="164"/>
      <c r="AF248" s="164"/>
      <c r="AG248" s="164"/>
      <c r="AH248" s="164"/>
      <c r="AI248" s="164"/>
      <c r="AJ248" s="164"/>
      <c r="AK248" s="164"/>
      <c r="AL248" s="164"/>
      <c r="AM248" s="164"/>
      <c r="AN248" s="164"/>
      <c r="AO248" s="164"/>
      <c r="AP248" s="164"/>
      <c r="AQ248" s="164"/>
      <c r="AR248" s="164"/>
    </row>
    <row r="249" spans="1:44" s="165" customFormat="1" ht="18" customHeight="1">
      <c r="A249" s="55" t="s">
        <v>34</v>
      </c>
      <c r="B249" s="56"/>
      <c r="C249" s="57"/>
      <c r="D249" s="230"/>
      <c r="E249" s="57"/>
      <c r="F249" s="230"/>
      <c r="G249" s="56"/>
      <c r="H249" s="56"/>
      <c r="I249" s="56"/>
      <c r="J249" s="56"/>
      <c r="K249" s="59"/>
      <c r="L249" s="59"/>
      <c r="M249" s="60">
        <f>SUM(L250:L252)</f>
        <v>0</v>
      </c>
      <c r="N249" s="164"/>
      <c r="O249" s="164"/>
      <c r="P249" s="164"/>
      <c r="Q249" s="164"/>
      <c r="R249" s="164"/>
      <c r="S249" s="164"/>
      <c r="T249" s="164"/>
      <c r="U249" s="164"/>
      <c r="V249" s="164"/>
      <c r="W249" s="164"/>
      <c r="X249" s="164"/>
      <c r="Y249" s="164"/>
      <c r="Z249" s="164"/>
      <c r="AA249" s="164"/>
      <c r="AB249" s="164"/>
      <c r="AC249" s="164"/>
      <c r="AD249" s="164"/>
      <c r="AE249" s="164"/>
      <c r="AF249" s="164"/>
      <c r="AG249" s="164"/>
      <c r="AH249" s="164"/>
      <c r="AI249" s="164"/>
      <c r="AJ249" s="164"/>
      <c r="AK249" s="164"/>
      <c r="AL249" s="164"/>
      <c r="AM249" s="164"/>
      <c r="AN249" s="164"/>
      <c r="AO249" s="164"/>
      <c r="AP249" s="164"/>
      <c r="AQ249" s="164"/>
      <c r="AR249" s="164"/>
    </row>
    <row r="250" spans="1:44" s="165" customFormat="1" ht="18" customHeight="1">
      <c r="A250" s="139" t="s">
        <v>73</v>
      </c>
      <c r="B250" s="110"/>
      <c r="C250" s="152"/>
      <c r="D250" s="119"/>
      <c r="E250" s="81"/>
      <c r="F250" s="119"/>
      <c r="G250" s="82"/>
      <c r="H250" s="82"/>
      <c r="I250" s="81"/>
      <c r="J250" s="83"/>
      <c r="K250" s="201"/>
      <c r="L250" s="81"/>
      <c r="M250" s="80"/>
      <c r="N250" s="164"/>
      <c r="O250" s="164"/>
      <c r="P250" s="164"/>
      <c r="Q250" s="164"/>
      <c r="R250" s="164"/>
      <c r="S250" s="164"/>
      <c r="T250" s="164"/>
      <c r="U250" s="164"/>
      <c r="V250" s="164"/>
      <c r="W250" s="164"/>
      <c r="X250" s="164"/>
      <c r="Y250" s="164"/>
      <c r="Z250" s="164"/>
      <c r="AA250" s="164"/>
      <c r="AB250" s="164"/>
      <c r="AC250" s="164"/>
      <c r="AD250" s="164"/>
      <c r="AE250" s="164"/>
      <c r="AF250" s="164"/>
      <c r="AG250" s="164"/>
      <c r="AH250" s="164"/>
      <c r="AI250" s="164"/>
      <c r="AJ250" s="164"/>
      <c r="AK250" s="164"/>
      <c r="AL250" s="164"/>
      <c r="AM250" s="164"/>
      <c r="AN250" s="164"/>
      <c r="AO250" s="164"/>
      <c r="AP250" s="164"/>
      <c r="AQ250" s="164"/>
      <c r="AR250" s="164"/>
    </row>
    <row r="251" spans="1:44" s="165" customFormat="1" ht="18" customHeight="1">
      <c r="A251" s="140" t="s">
        <v>325</v>
      </c>
      <c r="B251" s="101">
        <v>1</v>
      </c>
      <c r="C251" s="152" t="s">
        <v>37</v>
      </c>
      <c r="D251" s="146"/>
      <c r="E251" s="68">
        <f>D251*B251</f>
        <v>0</v>
      </c>
      <c r="F251" s="117"/>
      <c r="G251" s="70">
        <f t="shared" ref="G251:G252" si="225">F251*B251</f>
        <v>0</v>
      </c>
      <c r="H251" s="70">
        <f t="shared" ref="H251:H252" si="226">+D251+F251</f>
        <v>0</v>
      </c>
      <c r="I251" s="70">
        <f t="shared" ref="I251:I252" si="227">E251+G251</f>
        <v>0</v>
      </c>
      <c r="J251" s="83">
        <f t="shared" si="132"/>
        <v>0</v>
      </c>
      <c r="K251" s="201">
        <f t="shared" ref="K251:K252" si="228">$K$12</f>
        <v>0</v>
      </c>
      <c r="L251" s="70">
        <f t="shared" ref="L251:L252" si="229">I251+J251</f>
        <v>0</v>
      </c>
      <c r="M251" s="70"/>
      <c r="N251" s="164"/>
      <c r="O251" s="164"/>
      <c r="P251" s="164"/>
      <c r="Q251" s="164"/>
      <c r="R251" s="164"/>
      <c r="S251" s="164"/>
      <c r="T251" s="164"/>
      <c r="U251" s="164"/>
      <c r="V251" s="164"/>
      <c r="W251" s="164"/>
      <c r="X251" s="164"/>
      <c r="Y251" s="164"/>
      <c r="Z251" s="164"/>
      <c r="AA251" s="164"/>
      <c r="AB251" s="164"/>
      <c r="AC251" s="164"/>
      <c r="AD251" s="164"/>
      <c r="AE251" s="164"/>
      <c r="AF251" s="164"/>
      <c r="AG251" s="164"/>
      <c r="AH251" s="164"/>
      <c r="AI251" s="164"/>
      <c r="AJ251" s="164"/>
      <c r="AK251" s="164"/>
      <c r="AL251" s="164"/>
      <c r="AM251" s="164"/>
      <c r="AN251" s="164"/>
      <c r="AO251" s="164"/>
      <c r="AP251" s="164"/>
      <c r="AQ251" s="164"/>
      <c r="AR251" s="164"/>
    </row>
    <row r="252" spans="1:44" s="165" customFormat="1" ht="18" customHeight="1">
      <c r="A252" s="140" t="s">
        <v>319</v>
      </c>
      <c r="B252" s="101">
        <v>24</v>
      </c>
      <c r="C252" s="152" t="s">
        <v>36</v>
      </c>
      <c r="D252" s="146"/>
      <c r="E252" s="68">
        <f>D252*B252</f>
        <v>0</v>
      </c>
      <c r="F252" s="117"/>
      <c r="G252" s="70">
        <f t="shared" si="225"/>
        <v>0</v>
      </c>
      <c r="H252" s="70">
        <f t="shared" si="226"/>
        <v>0</v>
      </c>
      <c r="I252" s="70">
        <f t="shared" si="227"/>
        <v>0</v>
      </c>
      <c r="J252" s="83">
        <f t="shared" si="132"/>
        <v>0</v>
      </c>
      <c r="K252" s="201">
        <f t="shared" si="228"/>
        <v>0</v>
      </c>
      <c r="L252" s="70">
        <f t="shared" si="229"/>
        <v>0</v>
      </c>
      <c r="M252" s="70"/>
      <c r="N252" s="164"/>
      <c r="O252" s="164"/>
      <c r="P252" s="164"/>
      <c r="Q252" s="164"/>
      <c r="R252" s="164"/>
      <c r="S252" s="164"/>
      <c r="T252" s="164"/>
      <c r="U252" s="164"/>
      <c r="V252" s="164"/>
      <c r="W252" s="164"/>
      <c r="X252" s="164"/>
      <c r="Y252" s="164"/>
      <c r="Z252" s="164"/>
      <c r="AA252" s="164"/>
      <c r="AB252" s="164"/>
      <c r="AC252" s="164"/>
      <c r="AD252" s="164"/>
      <c r="AE252" s="164"/>
      <c r="AF252" s="164"/>
      <c r="AG252" s="164"/>
      <c r="AH252" s="164"/>
      <c r="AI252" s="164"/>
      <c r="AJ252" s="164"/>
      <c r="AK252" s="164"/>
      <c r="AL252" s="164"/>
      <c r="AM252" s="164"/>
      <c r="AN252" s="164"/>
      <c r="AO252" s="164"/>
      <c r="AP252" s="164"/>
      <c r="AQ252" s="164"/>
      <c r="AR252" s="164"/>
    </row>
    <row r="253" spans="1:44" s="165" customFormat="1" ht="18" customHeight="1">
      <c r="A253" s="55" t="s">
        <v>57</v>
      </c>
      <c r="B253" s="56"/>
      <c r="C253" s="57"/>
      <c r="D253" s="230"/>
      <c r="E253" s="57"/>
      <c r="F253" s="230"/>
      <c r="G253" s="56"/>
      <c r="H253" s="56"/>
      <c r="I253" s="56"/>
      <c r="J253" s="56"/>
      <c r="K253" s="59"/>
      <c r="L253" s="59"/>
      <c r="M253" s="60">
        <f>SUM(L254:L269)</f>
        <v>0</v>
      </c>
      <c r="N253" s="164"/>
      <c r="O253" s="164"/>
      <c r="P253" s="164"/>
      <c r="Q253" s="164"/>
      <c r="R253" s="164"/>
      <c r="S253" s="164"/>
      <c r="T253" s="164"/>
      <c r="U253" s="164"/>
      <c r="V253" s="164"/>
      <c r="W253" s="164"/>
      <c r="X253" s="164"/>
      <c r="Y253" s="164"/>
      <c r="Z253" s="164"/>
      <c r="AA253" s="164"/>
      <c r="AB253" s="164"/>
      <c r="AC253" s="164"/>
      <c r="AD253" s="164"/>
      <c r="AE253" s="164"/>
      <c r="AF253" s="164"/>
      <c r="AG253" s="164"/>
      <c r="AH253" s="164"/>
      <c r="AI253" s="164"/>
      <c r="AJ253" s="164"/>
      <c r="AK253" s="164"/>
      <c r="AL253" s="164"/>
      <c r="AM253" s="164"/>
      <c r="AN253" s="164"/>
      <c r="AO253" s="164"/>
      <c r="AP253" s="164"/>
      <c r="AQ253" s="164"/>
      <c r="AR253" s="164"/>
    </row>
    <row r="254" spans="1:44" s="165" customFormat="1" ht="18" customHeight="1">
      <c r="A254" s="145" t="s">
        <v>105</v>
      </c>
      <c r="B254" s="133"/>
      <c r="C254" s="162"/>
      <c r="D254" s="134"/>
      <c r="E254" s="104"/>
      <c r="F254" s="134"/>
      <c r="G254" s="105"/>
      <c r="H254" s="105"/>
      <c r="I254" s="104"/>
      <c r="J254" s="104"/>
      <c r="K254" s="106"/>
      <c r="L254" s="104"/>
      <c r="M254" s="107"/>
      <c r="N254" s="164"/>
      <c r="O254" s="164"/>
      <c r="P254" s="164"/>
      <c r="Q254" s="164"/>
      <c r="R254" s="164"/>
      <c r="S254" s="164"/>
      <c r="T254" s="164"/>
      <c r="U254" s="164"/>
      <c r="V254" s="164"/>
      <c r="W254" s="164"/>
      <c r="X254" s="164"/>
      <c r="Y254" s="164"/>
      <c r="Z254" s="164"/>
      <c r="AA254" s="164"/>
      <c r="AB254" s="164"/>
      <c r="AC254" s="164"/>
      <c r="AD254" s="164"/>
      <c r="AE254" s="164"/>
      <c r="AF254" s="164"/>
      <c r="AG254" s="164"/>
      <c r="AH254" s="164"/>
      <c r="AI254" s="164"/>
      <c r="AJ254" s="164"/>
      <c r="AK254" s="164"/>
      <c r="AL254" s="164"/>
      <c r="AM254" s="164"/>
      <c r="AN254" s="164"/>
      <c r="AO254" s="164"/>
      <c r="AP254" s="164"/>
      <c r="AQ254" s="164"/>
      <c r="AR254" s="164"/>
    </row>
    <row r="255" spans="1:44" s="165" customFormat="1" ht="18" customHeight="1">
      <c r="A255" s="135" t="s">
        <v>106</v>
      </c>
      <c r="B255" s="102"/>
      <c r="C255" s="162"/>
      <c r="D255" s="103"/>
      <c r="E255" s="104"/>
      <c r="F255" s="103"/>
      <c r="G255" s="105"/>
      <c r="H255" s="105"/>
      <c r="I255" s="104"/>
      <c r="J255" s="104"/>
      <c r="K255" s="106"/>
      <c r="L255" s="104"/>
      <c r="M255" s="107"/>
      <c r="N255" s="164"/>
      <c r="O255" s="164"/>
      <c r="P255" s="164"/>
      <c r="Q255" s="164"/>
      <c r="R255" s="164"/>
      <c r="S255" s="164"/>
      <c r="T255" s="164"/>
      <c r="U255" s="164"/>
      <c r="V255" s="164"/>
      <c r="W255" s="164"/>
      <c r="X255" s="164"/>
      <c r="Y255" s="164"/>
      <c r="Z255" s="164"/>
      <c r="AA255" s="164"/>
      <c r="AB255" s="164"/>
      <c r="AC255" s="164"/>
      <c r="AD255" s="164"/>
      <c r="AE255" s="164"/>
      <c r="AF255" s="164"/>
      <c r="AG255" s="164"/>
      <c r="AH255" s="164"/>
      <c r="AI255" s="164"/>
      <c r="AJ255" s="164"/>
      <c r="AK255" s="164"/>
      <c r="AL255" s="164"/>
      <c r="AM255" s="164"/>
      <c r="AN255" s="164"/>
      <c r="AO255" s="164"/>
      <c r="AP255" s="164"/>
      <c r="AQ255" s="164"/>
      <c r="AR255" s="164"/>
    </row>
    <row r="256" spans="1:44" s="165" customFormat="1" ht="18" customHeight="1">
      <c r="A256" s="174" t="s">
        <v>321</v>
      </c>
      <c r="B256" s="87">
        <v>1</v>
      </c>
      <c r="C256" s="158" t="s">
        <v>320</v>
      </c>
      <c r="D256" s="88"/>
      <c r="E256" s="68">
        <f>D256*B256</f>
        <v>0</v>
      </c>
      <c r="F256" s="88"/>
      <c r="G256" s="70">
        <f t="shared" ref="G256" si="230">F256*B256</f>
        <v>0</v>
      </c>
      <c r="H256" s="70">
        <f t="shared" ref="H256" si="231">+D256+F256</f>
        <v>0</v>
      </c>
      <c r="I256" s="70">
        <f t="shared" ref="I256" si="232">E256+G256</f>
        <v>0</v>
      </c>
      <c r="J256" s="83">
        <f t="shared" si="132"/>
        <v>0</v>
      </c>
      <c r="K256" s="201">
        <f t="shared" ref="K256" si="233">$K$12</f>
        <v>0</v>
      </c>
      <c r="L256" s="70">
        <f t="shared" ref="L256" si="234">I256+J256</f>
        <v>0</v>
      </c>
      <c r="M256" s="93"/>
      <c r="N256" s="164"/>
      <c r="O256" s="164"/>
      <c r="P256" s="164"/>
      <c r="Q256" s="164"/>
      <c r="R256" s="164"/>
      <c r="S256" s="164"/>
      <c r="T256" s="164"/>
      <c r="U256" s="164"/>
      <c r="V256" s="164"/>
      <c r="W256" s="164"/>
      <c r="X256" s="164"/>
      <c r="Y256" s="164"/>
      <c r="Z256" s="164"/>
      <c r="AA256" s="164"/>
      <c r="AB256" s="164"/>
      <c r="AC256" s="164"/>
      <c r="AD256" s="164"/>
      <c r="AE256" s="164"/>
      <c r="AF256" s="164"/>
      <c r="AG256" s="164"/>
      <c r="AH256" s="164"/>
      <c r="AI256" s="164"/>
      <c r="AJ256" s="164"/>
      <c r="AK256" s="164"/>
      <c r="AL256" s="164"/>
      <c r="AM256" s="164"/>
      <c r="AN256" s="164"/>
      <c r="AO256" s="164"/>
      <c r="AP256" s="164"/>
      <c r="AQ256" s="164"/>
      <c r="AR256" s="164"/>
    </row>
    <row r="257" spans="1:44" s="165" customFormat="1" ht="18" customHeight="1">
      <c r="A257" s="135" t="s">
        <v>132</v>
      </c>
      <c r="B257" s="102"/>
      <c r="C257" s="162"/>
      <c r="D257" s="103"/>
      <c r="E257" s="104"/>
      <c r="F257" s="103"/>
      <c r="G257" s="105"/>
      <c r="H257" s="105"/>
      <c r="I257" s="104"/>
      <c r="J257" s="104"/>
      <c r="K257" s="106"/>
      <c r="L257" s="104"/>
      <c r="M257" s="107"/>
      <c r="N257" s="164"/>
      <c r="O257" s="164"/>
      <c r="P257" s="164"/>
      <c r="Q257" s="164"/>
      <c r="R257" s="164"/>
      <c r="S257" s="164"/>
      <c r="T257" s="164"/>
      <c r="U257" s="164"/>
      <c r="V257" s="164"/>
      <c r="W257" s="164"/>
      <c r="X257" s="164"/>
      <c r="Y257" s="164"/>
      <c r="Z257" s="164"/>
      <c r="AA257" s="164"/>
      <c r="AB257" s="164"/>
      <c r="AC257" s="164"/>
      <c r="AD257" s="164"/>
      <c r="AE257" s="164"/>
      <c r="AF257" s="164"/>
      <c r="AG257" s="164"/>
      <c r="AH257" s="164"/>
      <c r="AI257" s="164"/>
      <c r="AJ257" s="164"/>
      <c r="AK257" s="164"/>
      <c r="AL257" s="164"/>
      <c r="AM257" s="164"/>
      <c r="AN257" s="164"/>
      <c r="AO257" s="164"/>
      <c r="AP257" s="164"/>
      <c r="AQ257" s="164"/>
      <c r="AR257" s="164"/>
    </row>
    <row r="258" spans="1:44" s="165" customFormat="1" ht="18" customHeight="1">
      <c r="A258" s="126" t="s">
        <v>214</v>
      </c>
      <c r="B258" s="101">
        <f>9.86+7.33-1.73</f>
        <v>15.459999999999997</v>
      </c>
      <c r="C258" s="152" t="s">
        <v>112</v>
      </c>
      <c r="D258" s="146"/>
      <c r="E258" s="68">
        <f>D258*B258</f>
        <v>0</v>
      </c>
      <c r="F258" s="69"/>
      <c r="G258" s="70">
        <f t="shared" ref="G258:G260" si="235">F258*B258</f>
        <v>0</v>
      </c>
      <c r="H258" s="70">
        <f t="shared" ref="H258:H260" si="236">+D258+F258</f>
        <v>0</v>
      </c>
      <c r="I258" s="70">
        <f t="shared" ref="I258:I260" si="237">E258+G258</f>
        <v>0</v>
      </c>
      <c r="J258" s="83">
        <f t="shared" si="132"/>
        <v>0</v>
      </c>
      <c r="K258" s="201">
        <f t="shared" ref="K258:K260" si="238">$K$12</f>
        <v>0</v>
      </c>
      <c r="L258" s="70">
        <f t="shared" ref="L258:L260" si="239">I258+J258</f>
        <v>0</v>
      </c>
      <c r="M258" s="80"/>
      <c r="N258" s="164"/>
      <c r="O258" s="164"/>
      <c r="P258" s="164"/>
      <c r="Q258" s="164"/>
      <c r="R258" s="164"/>
      <c r="S258" s="164"/>
      <c r="T258" s="164"/>
      <c r="U258" s="164"/>
      <c r="V258" s="164"/>
      <c r="W258" s="164"/>
      <c r="X258" s="164"/>
      <c r="Y258" s="164"/>
      <c r="Z258" s="164"/>
      <c r="AA258" s="164"/>
      <c r="AB258" s="164"/>
      <c r="AC258" s="164"/>
      <c r="AD258" s="164"/>
      <c r="AE258" s="164"/>
      <c r="AF258" s="164"/>
      <c r="AG258" s="164"/>
      <c r="AH258" s="164"/>
      <c r="AI258" s="164"/>
      <c r="AJ258" s="164"/>
      <c r="AK258" s="164"/>
      <c r="AL258" s="164"/>
      <c r="AM258" s="164"/>
      <c r="AN258" s="164"/>
      <c r="AO258" s="164"/>
      <c r="AP258" s="164"/>
      <c r="AQ258" s="164"/>
      <c r="AR258" s="164"/>
    </row>
    <row r="259" spans="1:44" s="165" customFormat="1" ht="18" customHeight="1">
      <c r="A259" s="126" t="s">
        <v>215</v>
      </c>
      <c r="B259" s="101">
        <v>12.4</v>
      </c>
      <c r="C259" s="152" t="s">
        <v>112</v>
      </c>
      <c r="D259" s="146"/>
      <c r="E259" s="68">
        <f>D259*B259</f>
        <v>0</v>
      </c>
      <c r="F259" s="69"/>
      <c r="G259" s="70">
        <f t="shared" si="235"/>
        <v>0</v>
      </c>
      <c r="H259" s="70">
        <f t="shared" si="236"/>
        <v>0</v>
      </c>
      <c r="I259" s="70">
        <f t="shared" si="237"/>
        <v>0</v>
      </c>
      <c r="J259" s="83">
        <f t="shared" si="132"/>
        <v>0</v>
      </c>
      <c r="K259" s="201">
        <f t="shared" si="238"/>
        <v>0</v>
      </c>
      <c r="L259" s="70">
        <f t="shared" si="239"/>
        <v>0</v>
      </c>
      <c r="M259" s="80"/>
      <c r="N259" s="164"/>
      <c r="O259" s="164"/>
      <c r="P259" s="164"/>
      <c r="Q259" s="164"/>
      <c r="R259" s="164"/>
      <c r="S259" s="164"/>
      <c r="T259" s="164"/>
      <c r="U259" s="164"/>
      <c r="V259" s="164"/>
      <c r="W259" s="164"/>
      <c r="X259" s="164"/>
      <c r="Y259" s="164"/>
      <c r="Z259" s="164"/>
      <c r="AA259" s="164"/>
      <c r="AB259" s="164"/>
      <c r="AC259" s="164"/>
      <c r="AD259" s="164"/>
      <c r="AE259" s="164"/>
      <c r="AF259" s="164"/>
      <c r="AG259" s="164"/>
      <c r="AH259" s="164"/>
      <c r="AI259" s="164"/>
      <c r="AJ259" s="164"/>
      <c r="AK259" s="164"/>
      <c r="AL259" s="164"/>
      <c r="AM259" s="164"/>
      <c r="AN259" s="164"/>
      <c r="AO259" s="164"/>
      <c r="AP259" s="164"/>
      <c r="AQ259" s="164"/>
      <c r="AR259" s="164"/>
    </row>
    <row r="260" spans="1:44" s="165" customFormat="1" ht="18" customHeight="1">
      <c r="A260" s="126" t="s">
        <v>328</v>
      </c>
      <c r="B260" s="101">
        <v>9.5</v>
      </c>
      <c r="C260" s="152" t="s">
        <v>112</v>
      </c>
      <c r="D260" s="146"/>
      <c r="E260" s="68">
        <f>D260*B260</f>
        <v>0</v>
      </c>
      <c r="F260" s="69"/>
      <c r="G260" s="70">
        <f t="shared" si="235"/>
        <v>0</v>
      </c>
      <c r="H260" s="70">
        <f t="shared" si="236"/>
        <v>0</v>
      </c>
      <c r="I260" s="70">
        <f t="shared" si="237"/>
        <v>0</v>
      </c>
      <c r="J260" s="83">
        <f t="shared" si="132"/>
        <v>0</v>
      </c>
      <c r="K260" s="201">
        <f t="shared" si="238"/>
        <v>0</v>
      </c>
      <c r="L260" s="70">
        <f t="shared" si="239"/>
        <v>0</v>
      </c>
      <c r="M260" s="80"/>
      <c r="N260" s="164"/>
      <c r="O260" s="164"/>
      <c r="P260" s="164"/>
      <c r="Q260" s="164"/>
      <c r="R260" s="164"/>
      <c r="S260" s="164"/>
      <c r="T260" s="164"/>
      <c r="U260" s="164"/>
      <c r="V260" s="164"/>
      <c r="W260" s="164"/>
      <c r="X260" s="164"/>
      <c r="Y260" s="164"/>
      <c r="Z260" s="164"/>
      <c r="AA260" s="164"/>
      <c r="AB260" s="164"/>
      <c r="AC260" s="164"/>
      <c r="AD260" s="164"/>
      <c r="AE260" s="164"/>
      <c r="AF260" s="164"/>
      <c r="AG260" s="164"/>
      <c r="AH260" s="164"/>
      <c r="AI260" s="164"/>
      <c r="AJ260" s="164"/>
      <c r="AK260" s="164"/>
      <c r="AL260" s="164"/>
      <c r="AM260" s="164"/>
      <c r="AN260" s="164"/>
      <c r="AO260" s="164"/>
      <c r="AP260" s="164"/>
      <c r="AQ260" s="164"/>
      <c r="AR260" s="164"/>
    </row>
    <row r="261" spans="1:44" s="165" customFormat="1" ht="18" customHeight="1">
      <c r="A261" s="135" t="s">
        <v>107</v>
      </c>
      <c r="B261" s="102"/>
      <c r="C261" s="162"/>
      <c r="D261" s="103"/>
      <c r="E261" s="104"/>
      <c r="F261" s="103"/>
      <c r="G261" s="105"/>
      <c r="H261" s="105"/>
      <c r="I261" s="104"/>
      <c r="J261" s="104"/>
      <c r="K261" s="104"/>
      <c r="L261" s="104"/>
      <c r="M261" s="107"/>
      <c r="N261" s="164"/>
      <c r="O261" s="164"/>
      <c r="P261" s="164"/>
      <c r="Q261" s="164"/>
      <c r="R261" s="164"/>
      <c r="S261" s="164"/>
      <c r="T261" s="164"/>
      <c r="U261" s="164"/>
      <c r="V261" s="164"/>
      <c r="W261" s="164"/>
      <c r="X261" s="164"/>
      <c r="Y261" s="164"/>
      <c r="Z261" s="164"/>
      <c r="AA261" s="164"/>
      <c r="AB261" s="164"/>
      <c r="AC261" s="164"/>
      <c r="AD261" s="164"/>
      <c r="AE261" s="164"/>
      <c r="AF261" s="164"/>
      <c r="AG261" s="164"/>
      <c r="AH261" s="164"/>
      <c r="AI261" s="164"/>
      <c r="AJ261" s="164"/>
      <c r="AK261" s="164"/>
      <c r="AL261" s="164"/>
      <c r="AM261" s="164"/>
      <c r="AN261" s="164"/>
      <c r="AO261" s="164"/>
      <c r="AP261" s="164"/>
      <c r="AQ261" s="164"/>
      <c r="AR261" s="164"/>
    </row>
    <row r="262" spans="1:44" s="165" customFormat="1" ht="18" customHeight="1">
      <c r="A262" s="126" t="s">
        <v>326</v>
      </c>
      <c r="B262" s="101">
        <v>1</v>
      </c>
      <c r="C262" s="152" t="s">
        <v>37</v>
      </c>
      <c r="D262" s="146"/>
      <c r="E262" s="81"/>
      <c r="F262" s="69"/>
      <c r="G262" s="70">
        <f t="shared" ref="G262:G263" si="240">F262*B262</f>
        <v>0</v>
      </c>
      <c r="H262" s="70">
        <f t="shared" ref="H262:H263" si="241">+D262+F262</f>
        <v>0</v>
      </c>
      <c r="I262" s="70">
        <f t="shared" ref="I262:I263" si="242">E262+G262</f>
        <v>0</v>
      </c>
      <c r="J262" s="83">
        <f t="shared" si="132"/>
        <v>0</v>
      </c>
      <c r="K262" s="201">
        <f t="shared" ref="K262:K263" si="243">$K$12</f>
        <v>0</v>
      </c>
      <c r="L262" s="70">
        <f t="shared" ref="L262:L263" si="244">I262+J262</f>
        <v>0</v>
      </c>
      <c r="M262" s="80"/>
      <c r="N262" s="164"/>
      <c r="O262" s="164"/>
      <c r="P262" s="164"/>
      <c r="Q262" s="164"/>
      <c r="R262" s="164"/>
      <c r="S262" s="164"/>
      <c r="T262" s="164"/>
      <c r="U262" s="164"/>
      <c r="V262" s="164"/>
      <c r="W262" s="164"/>
      <c r="X262" s="164"/>
      <c r="Y262" s="164"/>
      <c r="Z262" s="164"/>
      <c r="AA262" s="164"/>
      <c r="AB262" s="164"/>
      <c r="AC262" s="164"/>
      <c r="AD262" s="164"/>
      <c r="AE262" s="164"/>
      <c r="AF262" s="164"/>
      <c r="AG262" s="164"/>
      <c r="AH262" s="164"/>
      <c r="AI262" s="164"/>
      <c r="AJ262" s="164"/>
      <c r="AK262" s="164"/>
      <c r="AL262" s="164"/>
      <c r="AM262" s="164"/>
      <c r="AN262" s="164"/>
      <c r="AO262" s="164"/>
      <c r="AP262" s="164"/>
      <c r="AQ262" s="164"/>
      <c r="AR262" s="164"/>
    </row>
    <row r="263" spans="1:44" s="165" customFormat="1" ht="18" customHeight="1">
      <c r="A263" s="126" t="s">
        <v>131</v>
      </c>
      <c r="B263" s="87">
        <v>1.89</v>
      </c>
      <c r="C263" s="152" t="s">
        <v>31</v>
      </c>
      <c r="D263" s="88"/>
      <c r="E263" s="68">
        <f>D263*B263</f>
        <v>0</v>
      </c>
      <c r="F263" s="88"/>
      <c r="G263" s="70">
        <f t="shared" si="240"/>
        <v>0</v>
      </c>
      <c r="H263" s="70">
        <f t="shared" si="241"/>
        <v>0</v>
      </c>
      <c r="I263" s="70">
        <f t="shared" si="242"/>
        <v>0</v>
      </c>
      <c r="J263" s="83">
        <f t="shared" si="132"/>
        <v>0</v>
      </c>
      <c r="K263" s="201">
        <f t="shared" si="243"/>
        <v>0</v>
      </c>
      <c r="L263" s="70">
        <f t="shared" si="244"/>
        <v>0</v>
      </c>
      <c r="M263" s="80"/>
      <c r="N263" s="164"/>
      <c r="O263" s="164"/>
      <c r="P263" s="164"/>
      <c r="Q263" s="164"/>
      <c r="R263" s="164"/>
      <c r="S263" s="164"/>
      <c r="T263" s="164"/>
      <c r="U263" s="164"/>
      <c r="V263" s="164"/>
      <c r="W263" s="164"/>
      <c r="X263" s="164"/>
      <c r="Y263" s="164"/>
      <c r="Z263" s="164"/>
      <c r="AA263" s="164"/>
      <c r="AB263" s="164"/>
      <c r="AC263" s="164"/>
      <c r="AD263" s="164"/>
      <c r="AE263" s="164"/>
      <c r="AF263" s="164"/>
      <c r="AG263" s="164"/>
      <c r="AH263" s="164"/>
      <c r="AI263" s="164"/>
      <c r="AJ263" s="164"/>
      <c r="AK263" s="164"/>
      <c r="AL263" s="164"/>
      <c r="AM263" s="164"/>
      <c r="AN263" s="164"/>
      <c r="AO263" s="164"/>
      <c r="AP263" s="164"/>
      <c r="AQ263" s="164"/>
      <c r="AR263" s="164"/>
    </row>
    <row r="264" spans="1:44" s="165" customFormat="1" ht="18" customHeight="1">
      <c r="A264" s="135" t="s">
        <v>108</v>
      </c>
      <c r="B264" s="102"/>
      <c r="C264" s="162"/>
      <c r="D264" s="103"/>
      <c r="E264" s="104"/>
      <c r="F264" s="103"/>
      <c r="G264" s="105"/>
      <c r="H264" s="105"/>
      <c r="I264" s="104"/>
      <c r="J264" s="104"/>
      <c r="K264" s="106"/>
      <c r="L264" s="104"/>
      <c r="M264" s="107"/>
      <c r="N264" s="164"/>
      <c r="O264" s="164"/>
      <c r="P264" s="164"/>
      <c r="Q264" s="164"/>
      <c r="R264" s="164"/>
      <c r="S264" s="164"/>
      <c r="T264" s="164"/>
      <c r="U264" s="164"/>
      <c r="V264" s="164"/>
      <c r="W264" s="164"/>
      <c r="X264" s="164"/>
      <c r="Y264" s="164"/>
      <c r="Z264" s="164"/>
      <c r="AA264" s="164"/>
      <c r="AB264" s="164"/>
      <c r="AC264" s="164"/>
      <c r="AD264" s="164"/>
      <c r="AE264" s="164"/>
      <c r="AF264" s="164"/>
      <c r="AG264" s="164"/>
      <c r="AH264" s="164"/>
      <c r="AI264" s="164"/>
      <c r="AJ264" s="164"/>
      <c r="AK264" s="164"/>
      <c r="AL264" s="164"/>
      <c r="AM264" s="164"/>
      <c r="AN264" s="164"/>
      <c r="AO264" s="164"/>
      <c r="AP264" s="164"/>
      <c r="AQ264" s="164"/>
      <c r="AR264" s="164"/>
    </row>
    <row r="265" spans="1:44" s="165" customFormat="1" ht="12">
      <c r="A265" s="174" t="s">
        <v>267</v>
      </c>
      <c r="B265" s="87">
        <v>13.84</v>
      </c>
      <c r="C265" s="158" t="s">
        <v>36</v>
      </c>
      <c r="D265" s="69"/>
      <c r="E265" s="68">
        <f>D265*B265</f>
        <v>0</v>
      </c>
      <c r="F265" s="69"/>
      <c r="G265" s="70">
        <f t="shared" ref="G265" si="245">F265*B265</f>
        <v>0</v>
      </c>
      <c r="H265" s="70">
        <f t="shared" ref="H265:H269" si="246">+D265+F265</f>
        <v>0</v>
      </c>
      <c r="I265" s="70">
        <f t="shared" ref="I265:I269" si="247">E265+G265</f>
        <v>0</v>
      </c>
      <c r="J265" s="83">
        <f t="shared" si="132"/>
        <v>0</v>
      </c>
      <c r="K265" s="201">
        <f t="shared" ref="K265:K269" si="248">$K$12</f>
        <v>0</v>
      </c>
      <c r="L265" s="70">
        <f t="shared" ref="L265:L269" si="249">I265+J265</f>
        <v>0</v>
      </c>
      <c r="M265" s="80"/>
      <c r="N265" s="164"/>
      <c r="O265" s="164"/>
      <c r="P265" s="164"/>
      <c r="Q265" s="164"/>
      <c r="R265" s="164"/>
      <c r="S265" s="164"/>
      <c r="T265" s="164"/>
      <c r="U265" s="164"/>
      <c r="V265" s="164"/>
      <c r="W265" s="164"/>
      <c r="X265" s="164"/>
      <c r="Y265" s="164"/>
      <c r="Z265" s="164"/>
      <c r="AA265" s="164"/>
      <c r="AB265" s="164"/>
      <c r="AC265" s="164"/>
      <c r="AD265" s="164"/>
      <c r="AE265" s="164"/>
      <c r="AF265" s="164"/>
      <c r="AG265" s="164"/>
      <c r="AH265" s="164"/>
      <c r="AI265" s="164"/>
      <c r="AJ265" s="164"/>
      <c r="AK265" s="164"/>
      <c r="AL265" s="164"/>
      <c r="AM265" s="164"/>
      <c r="AN265" s="164"/>
      <c r="AO265" s="164"/>
      <c r="AP265" s="164"/>
      <c r="AQ265" s="164"/>
      <c r="AR265" s="164"/>
    </row>
    <row r="266" spans="1:44" s="165" customFormat="1" ht="30" customHeight="1">
      <c r="A266" s="174" t="s">
        <v>268</v>
      </c>
      <c r="B266" s="87">
        <v>9</v>
      </c>
      <c r="C266" s="158" t="s">
        <v>31</v>
      </c>
      <c r="D266" s="69"/>
      <c r="E266" s="68">
        <f>D266*B266</f>
        <v>0</v>
      </c>
      <c r="F266" s="69"/>
      <c r="G266" s="70">
        <f t="shared" ref="G266" si="250">F266*B266</f>
        <v>0</v>
      </c>
      <c r="H266" s="70">
        <f t="shared" si="246"/>
        <v>0</v>
      </c>
      <c r="I266" s="70">
        <f t="shared" si="247"/>
        <v>0</v>
      </c>
      <c r="J266" s="83">
        <f t="shared" ref="J266:J296" si="251">(K266)*I266</f>
        <v>0</v>
      </c>
      <c r="K266" s="201">
        <f t="shared" si="248"/>
        <v>0</v>
      </c>
      <c r="L266" s="70">
        <f t="shared" si="249"/>
        <v>0</v>
      </c>
      <c r="M266" s="80"/>
      <c r="N266" s="164"/>
      <c r="O266" s="164"/>
      <c r="P266" s="164"/>
      <c r="Q266" s="164"/>
      <c r="R266" s="164"/>
      <c r="S266" s="164"/>
      <c r="T266" s="164"/>
      <c r="U266" s="164"/>
      <c r="V266" s="164"/>
      <c r="W266" s="164"/>
      <c r="X266" s="164"/>
      <c r="Y266" s="164"/>
      <c r="Z266" s="164"/>
      <c r="AA266" s="164"/>
      <c r="AB266" s="164"/>
      <c r="AC266" s="164"/>
      <c r="AD266" s="164"/>
      <c r="AE266" s="164"/>
      <c r="AF266" s="164"/>
      <c r="AG266" s="164"/>
      <c r="AH266" s="164"/>
      <c r="AI266" s="164"/>
      <c r="AJ266" s="164"/>
      <c r="AK266" s="164"/>
      <c r="AL266" s="164"/>
      <c r="AM266" s="164"/>
      <c r="AN266" s="164"/>
      <c r="AO266" s="164"/>
      <c r="AP266" s="164"/>
      <c r="AQ266" s="164"/>
      <c r="AR266" s="164"/>
    </row>
    <row r="267" spans="1:44" s="165" customFormat="1" ht="18" customHeight="1">
      <c r="A267" s="174" t="s">
        <v>270</v>
      </c>
      <c r="B267" s="87">
        <v>4</v>
      </c>
      <c r="C267" s="158" t="s">
        <v>116</v>
      </c>
      <c r="D267" s="69"/>
      <c r="E267" s="68">
        <f>D267*B267</f>
        <v>0</v>
      </c>
      <c r="F267" s="69"/>
      <c r="G267" s="70">
        <f t="shared" ref="G267:G269" si="252">F267*B267</f>
        <v>0</v>
      </c>
      <c r="H267" s="70">
        <f t="shared" si="246"/>
        <v>0</v>
      </c>
      <c r="I267" s="70">
        <f t="shared" si="247"/>
        <v>0</v>
      </c>
      <c r="J267" s="83">
        <f t="shared" si="251"/>
        <v>0</v>
      </c>
      <c r="K267" s="201">
        <f t="shared" si="248"/>
        <v>0</v>
      </c>
      <c r="L267" s="70">
        <f t="shared" si="249"/>
        <v>0</v>
      </c>
      <c r="M267" s="80"/>
      <c r="N267" s="164"/>
      <c r="O267" s="164"/>
      <c r="P267" s="164"/>
      <c r="Q267" s="164"/>
      <c r="R267" s="164"/>
      <c r="S267" s="164"/>
      <c r="T267" s="164"/>
      <c r="U267" s="164"/>
      <c r="V267" s="164"/>
      <c r="W267" s="164"/>
      <c r="X267" s="164"/>
      <c r="Y267" s="164"/>
      <c r="Z267" s="164"/>
      <c r="AA267" s="164"/>
      <c r="AB267" s="164"/>
      <c r="AC267" s="164"/>
      <c r="AD267" s="164"/>
      <c r="AE267" s="164"/>
      <c r="AF267" s="164"/>
      <c r="AG267" s="164"/>
      <c r="AH267" s="164"/>
      <c r="AI267" s="164"/>
      <c r="AJ267" s="164"/>
      <c r="AK267" s="164"/>
      <c r="AL267" s="164"/>
      <c r="AM267" s="164"/>
      <c r="AN267" s="164"/>
      <c r="AO267" s="164"/>
      <c r="AP267" s="164"/>
      <c r="AQ267" s="164"/>
      <c r="AR267" s="164"/>
    </row>
    <row r="268" spans="1:44" s="165" customFormat="1" ht="18" customHeight="1">
      <c r="A268" s="174" t="s">
        <v>271</v>
      </c>
      <c r="B268" s="87">
        <v>9</v>
      </c>
      <c r="C268" s="158" t="s">
        <v>31</v>
      </c>
      <c r="D268" s="69"/>
      <c r="E268" s="68">
        <f>D268*B268</f>
        <v>0</v>
      </c>
      <c r="F268" s="69"/>
      <c r="G268" s="70">
        <f t="shared" ref="G268" si="253">F268*B268</f>
        <v>0</v>
      </c>
      <c r="H268" s="70">
        <f t="shared" si="246"/>
        <v>0</v>
      </c>
      <c r="I268" s="70">
        <f t="shared" si="247"/>
        <v>0</v>
      </c>
      <c r="J268" s="83">
        <f t="shared" si="251"/>
        <v>0</v>
      </c>
      <c r="K268" s="201">
        <f t="shared" si="248"/>
        <v>0</v>
      </c>
      <c r="L268" s="70">
        <f t="shared" si="249"/>
        <v>0</v>
      </c>
      <c r="M268" s="80"/>
      <c r="N268" s="164"/>
      <c r="O268" s="164"/>
      <c r="P268" s="164"/>
      <c r="Q268" s="164"/>
      <c r="R268" s="164"/>
      <c r="S268" s="164"/>
      <c r="T268" s="164"/>
      <c r="U268" s="164"/>
      <c r="V268" s="164"/>
      <c r="W268" s="164"/>
      <c r="X268" s="164"/>
      <c r="Y268" s="164"/>
      <c r="Z268" s="164"/>
      <c r="AA268" s="164"/>
      <c r="AB268" s="164"/>
      <c r="AC268" s="164"/>
      <c r="AD268" s="164"/>
      <c r="AE268" s="164"/>
      <c r="AF268" s="164"/>
      <c r="AG268" s="164"/>
      <c r="AH268" s="164"/>
      <c r="AI268" s="164"/>
      <c r="AJ268" s="164"/>
      <c r="AK268" s="164"/>
      <c r="AL268" s="164"/>
      <c r="AM268" s="164"/>
      <c r="AN268" s="164"/>
      <c r="AO268" s="164"/>
      <c r="AP268" s="164"/>
      <c r="AQ268" s="164"/>
      <c r="AR268" s="164"/>
    </row>
    <row r="269" spans="1:44" s="165" customFormat="1" ht="18" customHeight="1">
      <c r="A269" s="174" t="s">
        <v>269</v>
      </c>
      <c r="B269" s="87">
        <v>16</v>
      </c>
      <c r="C269" s="158" t="s">
        <v>272</v>
      </c>
      <c r="D269" s="69"/>
      <c r="E269" s="68">
        <f>D269*B269</f>
        <v>0</v>
      </c>
      <c r="F269" s="69"/>
      <c r="G269" s="70">
        <f t="shared" si="252"/>
        <v>0</v>
      </c>
      <c r="H269" s="70">
        <f t="shared" si="246"/>
        <v>0</v>
      </c>
      <c r="I269" s="70">
        <f t="shared" si="247"/>
        <v>0</v>
      </c>
      <c r="J269" s="83">
        <f t="shared" si="251"/>
        <v>0</v>
      </c>
      <c r="K269" s="201">
        <f t="shared" si="248"/>
        <v>0</v>
      </c>
      <c r="L269" s="70">
        <f t="shared" si="249"/>
        <v>0</v>
      </c>
      <c r="M269" s="80"/>
      <c r="N269" s="164"/>
      <c r="O269" s="164"/>
      <c r="P269" s="164"/>
      <c r="Q269" s="164"/>
      <c r="R269" s="164"/>
      <c r="S269" s="164"/>
      <c r="T269" s="164"/>
      <c r="U269" s="164"/>
      <c r="V269" s="164"/>
      <c r="W269" s="164"/>
      <c r="X269" s="164"/>
      <c r="Y269" s="164"/>
      <c r="Z269" s="164"/>
      <c r="AA269" s="164"/>
      <c r="AB269" s="164"/>
      <c r="AC269" s="164"/>
      <c r="AD269" s="164"/>
      <c r="AE269" s="164"/>
      <c r="AF269" s="164"/>
      <c r="AG269" s="164"/>
      <c r="AH269" s="164"/>
      <c r="AI269" s="164"/>
      <c r="AJ269" s="164"/>
      <c r="AK269" s="164"/>
      <c r="AL269" s="164"/>
      <c r="AM269" s="164"/>
      <c r="AN269" s="164"/>
      <c r="AO269" s="164"/>
      <c r="AP269" s="164"/>
      <c r="AQ269" s="164"/>
      <c r="AR269" s="164"/>
    </row>
    <row r="270" spans="1:44" s="165" customFormat="1" ht="18" customHeight="1">
      <c r="A270" s="55" t="s">
        <v>35</v>
      </c>
      <c r="B270" s="56"/>
      <c r="C270" s="57"/>
      <c r="D270" s="230"/>
      <c r="E270" s="57"/>
      <c r="F270" s="230"/>
      <c r="G270" s="56"/>
      <c r="H270" s="56"/>
      <c r="I270" s="56"/>
      <c r="J270" s="56"/>
      <c r="K270" s="56"/>
      <c r="L270" s="59"/>
      <c r="M270" s="60">
        <f>SUM(L271:L273)</f>
        <v>0</v>
      </c>
      <c r="N270" s="164"/>
      <c r="O270" s="164"/>
      <c r="P270" s="164"/>
      <c r="Q270" s="164"/>
      <c r="R270" s="164"/>
      <c r="S270" s="164"/>
      <c r="T270" s="164"/>
      <c r="U270" s="164"/>
      <c r="V270" s="164"/>
      <c r="W270" s="164"/>
      <c r="X270" s="164"/>
      <c r="Y270" s="164"/>
      <c r="Z270" s="164"/>
      <c r="AA270" s="164"/>
      <c r="AB270" s="164"/>
      <c r="AC270" s="164"/>
      <c r="AD270" s="164"/>
      <c r="AE270" s="164"/>
      <c r="AF270" s="164"/>
      <c r="AG270" s="164"/>
      <c r="AH270" s="164"/>
      <c r="AI270" s="164"/>
      <c r="AJ270" s="164"/>
      <c r="AK270" s="164"/>
      <c r="AL270" s="164"/>
      <c r="AM270" s="164"/>
      <c r="AN270" s="164"/>
      <c r="AO270" s="164"/>
      <c r="AP270" s="164"/>
      <c r="AQ270" s="164"/>
      <c r="AR270" s="164"/>
    </row>
    <row r="271" spans="1:44" s="165" customFormat="1" ht="18" customHeight="1">
      <c r="A271" s="135" t="s">
        <v>0</v>
      </c>
      <c r="B271" s="102"/>
      <c r="C271" s="162"/>
      <c r="D271" s="103"/>
      <c r="E271" s="104"/>
      <c r="F271" s="103"/>
      <c r="G271" s="105"/>
      <c r="H271" s="105"/>
      <c r="I271" s="104"/>
      <c r="J271" s="104"/>
      <c r="K271" s="104"/>
      <c r="L271" s="104"/>
      <c r="M271" s="107"/>
      <c r="N271" s="164"/>
      <c r="O271" s="164"/>
      <c r="P271" s="164"/>
      <c r="Q271" s="164"/>
      <c r="R271" s="164"/>
      <c r="S271" s="164"/>
      <c r="T271" s="164"/>
      <c r="U271" s="164"/>
      <c r="V271" s="164"/>
      <c r="W271" s="164"/>
      <c r="X271" s="164"/>
      <c r="Y271" s="164"/>
      <c r="Z271" s="164"/>
      <c r="AA271" s="164"/>
      <c r="AB271" s="164"/>
      <c r="AC271" s="164"/>
      <c r="AD271" s="164"/>
      <c r="AE271" s="164"/>
      <c r="AF271" s="164"/>
      <c r="AG271" s="164"/>
      <c r="AH271" s="164"/>
      <c r="AI271" s="164"/>
      <c r="AJ271" s="164"/>
      <c r="AK271" s="164"/>
      <c r="AL271" s="164"/>
      <c r="AM271" s="164"/>
      <c r="AN271" s="164"/>
      <c r="AO271" s="164"/>
      <c r="AP271" s="164"/>
      <c r="AQ271" s="164"/>
      <c r="AR271" s="164"/>
    </row>
    <row r="272" spans="1:44" s="165" customFormat="1" ht="18" customHeight="1">
      <c r="A272" s="139" t="s">
        <v>32</v>
      </c>
      <c r="B272" s="110"/>
      <c r="C272" s="152"/>
      <c r="D272" s="119"/>
      <c r="E272" s="81"/>
      <c r="F272" s="119"/>
      <c r="G272" s="82"/>
      <c r="H272" s="82"/>
      <c r="I272" s="81"/>
      <c r="J272" s="83"/>
      <c r="K272" s="84"/>
      <c r="L272" s="81"/>
      <c r="M272" s="80"/>
      <c r="N272" s="164"/>
      <c r="O272" s="164"/>
      <c r="P272" s="164"/>
      <c r="Q272" s="164"/>
      <c r="R272" s="164"/>
      <c r="S272" s="164"/>
      <c r="T272" s="164"/>
      <c r="U272" s="164"/>
      <c r="V272" s="164"/>
      <c r="W272" s="164"/>
      <c r="X272" s="164"/>
      <c r="Y272" s="164"/>
      <c r="Z272" s="164"/>
      <c r="AA272" s="164"/>
      <c r="AB272" s="164"/>
      <c r="AC272" s="164"/>
      <c r="AD272" s="164"/>
      <c r="AE272" s="164"/>
      <c r="AF272" s="164"/>
      <c r="AG272" s="164"/>
      <c r="AH272" s="164"/>
      <c r="AI272" s="164"/>
      <c r="AJ272" s="164"/>
      <c r="AK272" s="164"/>
      <c r="AL272" s="164"/>
      <c r="AM272" s="164"/>
      <c r="AN272" s="164"/>
      <c r="AO272" s="164"/>
      <c r="AP272" s="164"/>
      <c r="AQ272" s="164"/>
      <c r="AR272" s="164"/>
    </row>
    <row r="273" spans="1:44" s="165" customFormat="1" ht="18" customHeight="1">
      <c r="A273" s="85" t="s">
        <v>58</v>
      </c>
      <c r="B273" s="101">
        <v>3</v>
      </c>
      <c r="C273" s="153" t="s">
        <v>33</v>
      </c>
      <c r="D273" s="67"/>
      <c r="E273" s="68">
        <f>D273*B273</f>
        <v>0</v>
      </c>
      <c r="F273" s="79"/>
      <c r="G273" s="70">
        <f t="shared" ref="G273" si="254">F273*B273</f>
        <v>0</v>
      </c>
      <c r="H273" s="70">
        <f t="shared" ref="H273" si="255">+D273+F273</f>
        <v>0</v>
      </c>
      <c r="I273" s="70">
        <f t="shared" ref="I273" si="256">E273+G273</f>
        <v>0</v>
      </c>
      <c r="J273" s="83">
        <f t="shared" si="251"/>
        <v>0</v>
      </c>
      <c r="K273" s="201">
        <f t="shared" ref="K273" si="257">$K$12</f>
        <v>0</v>
      </c>
      <c r="L273" s="70">
        <f t="shared" ref="L273" si="258">I273+J273</f>
        <v>0</v>
      </c>
      <c r="M273" s="111"/>
      <c r="N273" s="164"/>
      <c r="O273" s="164"/>
      <c r="P273" s="164"/>
      <c r="Q273" s="164"/>
      <c r="R273" s="164"/>
      <c r="S273" s="164"/>
      <c r="T273" s="164"/>
      <c r="U273" s="164"/>
      <c r="V273" s="164"/>
      <c r="W273" s="164"/>
      <c r="X273" s="164"/>
      <c r="Y273" s="164"/>
      <c r="Z273" s="164"/>
      <c r="AA273" s="164"/>
      <c r="AB273" s="164"/>
      <c r="AC273" s="164"/>
      <c r="AD273" s="164"/>
      <c r="AE273" s="164"/>
      <c r="AF273" s="164"/>
      <c r="AG273" s="164"/>
      <c r="AH273" s="164"/>
      <c r="AI273" s="164"/>
      <c r="AJ273" s="164"/>
      <c r="AK273" s="164"/>
      <c r="AL273" s="164"/>
      <c r="AM273" s="164"/>
      <c r="AN273" s="164"/>
      <c r="AO273" s="164"/>
      <c r="AP273" s="164"/>
      <c r="AQ273" s="164"/>
      <c r="AR273" s="164"/>
    </row>
    <row r="274" spans="1:44" s="165" customFormat="1" ht="18" customHeight="1">
      <c r="A274" s="55" t="s">
        <v>59</v>
      </c>
      <c r="B274" s="56"/>
      <c r="C274" s="57"/>
      <c r="D274" s="230"/>
      <c r="E274" s="57"/>
      <c r="F274" s="230"/>
      <c r="G274" s="56"/>
      <c r="H274" s="56"/>
      <c r="I274" s="56"/>
      <c r="J274" s="56"/>
      <c r="K274" s="59"/>
      <c r="L274" s="59"/>
      <c r="M274" s="60">
        <f>SUM(L275:L291)</f>
        <v>0</v>
      </c>
      <c r="N274" s="164"/>
      <c r="O274" s="164"/>
      <c r="P274" s="164"/>
      <c r="Q274" s="164"/>
      <c r="R274" s="164"/>
      <c r="S274" s="164"/>
      <c r="T274" s="164"/>
      <c r="U274" s="164"/>
      <c r="V274" s="164"/>
      <c r="W274" s="164"/>
      <c r="X274" s="164"/>
      <c r="Y274" s="164"/>
      <c r="Z274" s="164"/>
      <c r="AA274" s="164"/>
      <c r="AB274" s="164"/>
      <c r="AC274" s="164"/>
      <c r="AD274" s="164"/>
      <c r="AE274" s="164"/>
      <c r="AF274" s="164"/>
      <c r="AG274" s="164"/>
      <c r="AH274" s="164"/>
      <c r="AI274" s="164"/>
      <c r="AJ274" s="164"/>
      <c r="AK274" s="164"/>
      <c r="AL274" s="164"/>
      <c r="AM274" s="164"/>
      <c r="AN274" s="164"/>
      <c r="AO274" s="164"/>
      <c r="AP274" s="164"/>
      <c r="AQ274" s="164"/>
      <c r="AR274" s="164"/>
    </row>
    <row r="275" spans="1:44" s="165" customFormat="1" ht="18" customHeight="1">
      <c r="A275" s="127" t="s">
        <v>290</v>
      </c>
      <c r="B275" s="82"/>
      <c r="C275" s="81"/>
      <c r="D275" s="119"/>
      <c r="E275" s="81"/>
      <c r="F275" s="119"/>
      <c r="G275" s="82"/>
      <c r="H275" s="82"/>
      <c r="I275" s="82"/>
      <c r="J275" s="83"/>
      <c r="K275" s="84"/>
      <c r="L275" s="84"/>
      <c r="M275" s="111"/>
      <c r="N275" s="164"/>
      <c r="O275" s="164"/>
      <c r="P275" s="164"/>
      <c r="Q275" s="164"/>
      <c r="R275" s="164"/>
      <c r="S275" s="164"/>
      <c r="T275" s="164"/>
      <c r="U275" s="164"/>
      <c r="V275" s="164"/>
      <c r="W275" s="164"/>
      <c r="X275" s="164"/>
      <c r="Y275" s="164"/>
      <c r="Z275" s="164"/>
      <c r="AA275" s="164"/>
      <c r="AB275" s="164"/>
      <c r="AC275" s="164"/>
      <c r="AD275" s="164"/>
      <c r="AE275" s="164"/>
      <c r="AF275" s="164"/>
      <c r="AG275" s="164"/>
      <c r="AH275" s="164"/>
      <c r="AI275" s="164"/>
      <c r="AJ275" s="164"/>
      <c r="AK275" s="164"/>
      <c r="AL275" s="164"/>
      <c r="AM275" s="164"/>
      <c r="AN275" s="164"/>
      <c r="AO275" s="164"/>
      <c r="AP275" s="164"/>
      <c r="AQ275" s="164"/>
      <c r="AR275" s="164"/>
    </row>
    <row r="276" spans="1:44" s="165" customFormat="1" ht="18" customHeight="1">
      <c r="A276" s="127" t="s">
        <v>291</v>
      </c>
      <c r="B276" s="82"/>
      <c r="C276" s="81"/>
      <c r="D276" s="119"/>
      <c r="E276" s="81"/>
      <c r="F276" s="119"/>
      <c r="G276" s="82"/>
      <c r="H276" s="82"/>
      <c r="I276" s="82"/>
      <c r="J276" s="83"/>
      <c r="K276" s="84"/>
      <c r="L276" s="84"/>
      <c r="M276" s="111"/>
      <c r="N276" s="164"/>
      <c r="O276" s="164"/>
      <c r="P276" s="164"/>
      <c r="Q276" s="164"/>
      <c r="R276" s="164"/>
      <c r="S276" s="164"/>
      <c r="T276" s="164"/>
      <c r="U276" s="164"/>
      <c r="V276" s="164"/>
      <c r="W276" s="164"/>
      <c r="X276" s="164"/>
      <c r="Y276" s="164"/>
      <c r="Z276" s="164"/>
      <c r="AA276" s="164"/>
      <c r="AB276" s="164"/>
      <c r="AC276" s="164"/>
      <c r="AD276" s="164"/>
      <c r="AE276" s="164"/>
      <c r="AF276" s="164"/>
      <c r="AG276" s="164"/>
      <c r="AH276" s="164"/>
      <c r="AI276" s="164"/>
      <c r="AJ276" s="164"/>
      <c r="AK276" s="164"/>
      <c r="AL276" s="164"/>
      <c r="AM276" s="164"/>
      <c r="AN276" s="164"/>
      <c r="AO276" s="164"/>
      <c r="AP276" s="164"/>
      <c r="AQ276" s="164"/>
      <c r="AR276" s="164"/>
    </row>
    <row r="277" spans="1:44" s="165" customFormat="1" ht="18" customHeight="1">
      <c r="A277" s="128" t="s">
        <v>292</v>
      </c>
      <c r="B277" s="82">
        <v>1</v>
      </c>
      <c r="C277" s="81" t="s">
        <v>37</v>
      </c>
      <c r="D277" s="119"/>
      <c r="E277" s="68">
        <f>D277*B277</f>
        <v>0</v>
      </c>
      <c r="F277" s="119"/>
      <c r="G277" s="70">
        <f t="shared" ref="G277:G278" si="259">F277*B277</f>
        <v>0</v>
      </c>
      <c r="H277" s="70">
        <f t="shared" ref="H277:H278" si="260">+D277+F277</f>
        <v>0</v>
      </c>
      <c r="I277" s="70">
        <f t="shared" ref="I277:I278" si="261">E277+G277</f>
        <v>0</v>
      </c>
      <c r="J277" s="83">
        <f t="shared" si="251"/>
        <v>0</v>
      </c>
      <c r="K277" s="201">
        <f t="shared" ref="K277:K278" si="262">$K$12</f>
        <v>0</v>
      </c>
      <c r="L277" s="70">
        <f t="shared" ref="L277:L278" si="263">I277+J277</f>
        <v>0</v>
      </c>
      <c r="M277" s="111"/>
      <c r="N277" s="164"/>
      <c r="O277" s="164"/>
      <c r="P277" s="164"/>
      <c r="Q277" s="164"/>
      <c r="R277" s="164"/>
      <c r="S277" s="164"/>
      <c r="T277" s="164"/>
      <c r="U277" s="164"/>
      <c r="V277" s="164"/>
      <c r="W277" s="164"/>
      <c r="X277" s="164"/>
      <c r="Y277" s="164"/>
      <c r="Z277" s="164"/>
      <c r="AA277" s="164"/>
      <c r="AB277" s="164"/>
      <c r="AC277" s="164"/>
      <c r="AD277" s="164"/>
      <c r="AE277" s="164"/>
      <c r="AF277" s="164"/>
      <c r="AG277" s="164"/>
      <c r="AH277" s="164"/>
      <c r="AI277" s="164"/>
      <c r="AJ277" s="164"/>
      <c r="AK277" s="164"/>
      <c r="AL277" s="164"/>
      <c r="AM277" s="164"/>
      <c r="AN277" s="164"/>
      <c r="AO277" s="164"/>
      <c r="AP277" s="164"/>
      <c r="AQ277" s="164"/>
      <c r="AR277" s="164"/>
    </row>
    <row r="278" spans="1:44" s="165" customFormat="1" ht="18" customHeight="1">
      <c r="A278" s="128" t="s">
        <v>293</v>
      </c>
      <c r="B278" s="82">
        <v>1</v>
      </c>
      <c r="C278" s="81" t="s">
        <v>37</v>
      </c>
      <c r="D278" s="119"/>
      <c r="E278" s="68">
        <f>D278*B278</f>
        <v>0</v>
      </c>
      <c r="F278" s="119"/>
      <c r="G278" s="70">
        <f t="shared" si="259"/>
        <v>0</v>
      </c>
      <c r="H278" s="70">
        <f t="shared" si="260"/>
        <v>0</v>
      </c>
      <c r="I278" s="70">
        <f t="shared" si="261"/>
        <v>0</v>
      </c>
      <c r="J278" s="83">
        <f t="shared" si="251"/>
        <v>0</v>
      </c>
      <c r="K278" s="201">
        <f t="shared" si="262"/>
        <v>0</v>
      </c>
      <c r="L278" s="70">
        <f t="shared" si="263"/>
        <v>0</v>
      </c>
      <c r="M278" s="111"/>
      <c r="N278" s="164"/>
      <c r="O278" s="164"/>
      <c r="P278" s="164"/>
      <c r="Q278" s="164"/>
      <c r="R278" s="164"/>
      <c r="S278" s="164"/>
      <c r="T278" s="164"/>
      <c r="U278" s="164"/>
      <c r="V278" s="164"/>
      <c r="W278" s="164"/>
      <c r="X278" s="164"/>
      <c r="Y278" s="164"/>
      <c r="Z278" s="164"/>
      <c r="AA278" s="164"/>
      <c r="AB278" s="164"/>
      <c r="AC278" s="164"/>
      <c r="AD278" s="164"/>
      <c r="AE278" s="164"/>
      <c r="AF278" s="164"/>
      <c r="AG278" s="164"/>
      <c r="AH278" s="164"/>
      <c r="AI278" s="164"/>
      <c r="AJ278" s="164"/>
      <c r="AK278" s="164"/>
      <c r="AL278" s="164"/>
      <c r="AM278" s="164"/>
      <c r="AN278" s="164"/>
      <c r="AO278" s="164"/>
      <c r="AP278" s="164"/>
      <c r="AQ278" s="164"/>
      <c r="AR278" s="164"/>
    </row>
    <row r="279" spans="1:44" s="165" customFormat="1" ht="18" customHeight="1">
      <c r="A279" s="127" t="s">
        <v>294</v>
      </c>
      <c r="B279" s="82"/>
      <c r="C279" s="81"/>
      <c r="D279" s="119"/>
      <c r="E279" s="68"/>
      <c r="F279" s="119"/>
      <c r="G279" s="68"/>
      <c r="H279" s="82"/>
      <c r="I279" s="82"/>
      <c r="J279" s="83"/>
      <c r="K279" s="84"/>
      <c r="L279" s="84"/>
      <c r="M279" s="111"/>
      <c r="N279" s="164"/>
      <c r="O279" s="164"/>
      <c r="P279" s="164"/>
      <c r="Q279" s="164"/>
      <c r="R279" s="164"/>
      <c r="S279" s="164"/>
      <c r="T279" s="164"/>
      <c r="U279" s="164"/>
      <c r="V279" s="164"/>
      <c r="W279" s="164"/>
      <c r="X279" s="164"/>
      <c r="Y279" s="164"/>
      <c r="Z279" s="164"/>
      <c r="AA279" s="164"/>
      <c r="AB279" s="164"/>
      <c r="AC279" s="164"/>
      <c r="AD279" s="164"/>
      <c r="AE279" s="164"/>
      <c r="AF279" s="164"/>
      <c r="AG279" s="164"/>
      <c r="AH279" s="164"/>
      <c r="AI279" s="164"/>
      <c r="AJ279" s="164"/>
      <c r="AK279" s="164"/>
      <c r="AL279" s="164"/>
      <c r="AM279" s="164"/>
      <c r="AN279" s="164"/>
      <c r="AO279" s="164"/>
      <c r="AP279" s="164"/>
      <c r="AQ279" s="164"/>
      <c r="AR279" s="164"/>
    </row>
    <row r="280" spans="1:44" s="165" customFormat="1" ht="18" customHeight="1">
      <c r="A280" s="128" t="s">
        <v>295</v>
      </c>
      <c r="B280" s="82">
        <v>14</v>
      </c>
      <c r="C280" s="81" t="s">
        <v>36</v>
      </c>
      <c r="D280" s="119"/>
      <c r="E280" s="68">
        <f t="shared" ref="E280:E291" si="264">D280*B280</f>
        <v>0</v>
      </c>
      <c r="F280" s="119"/>
      <c r="G280" s="70">
        <f t="shared" ref="G280:G291" si="265">F280*B280</f>
        <v>0</v>
      </c>
      <c r="H280" s="70">
        <f t="shared" ref="H280:H291" si="266">+D280+F280</f>
        <v>0</v>
      </c>
      <c r="I280" s="70">
        <f t="shared" ref="I280:I291" si="267">E280+G280</f>
        <v>0</v>
      </c>
      <c r="J280" s="83">
        <f t="shared" si="251"/>
        <v>0</v>
      </c>
      <c r="K280" s="201">
        <f t="shared" ref="K280:K291" si="268">$K$12</f>
        <v>0</v>
      </c>
      <c r="L280" s="70">
        <f t="shared" ref="L280:L291" si="269">I280+J280</f>
        <v>0</v>
      </c>
      <c r="M280" s="111"/>
      <c r="N280" s="164"/>
      <c r="O280" s="164"/>
      <c r="P280" s="164"/>
      <c r="Q280" s="164"/>
      <c r="R280" s="164"/>
      <c r="S280" s="164"/>
      <c r="T280" s="164"/>
      <c r="U280" s="164"/>
      <c r="V280" s="164"/>
      <c r="W280" s="164"/>
      <c r="X280" s="164"/>
      <c r="Y280" s="164"/>
      <c r="Z280" s="164"/>
      <c r="AA280" s="164"/>
      <c r="AB280" s="164"/>
      <c r="AC280" s="164"/>
      <c r="AD280" s="164"/>
      <c r="AE280" s="164"/>
      <c r="AF280" s="164"/>
      <c r="AG280" s="164"/>
      <c r="AH280" s="164"/>
      <c r="AI280" s="164"/>
      <c r="AJ280" s="164"/>
      <c r="AK280" s="164"/>
      <c r="AL280" s="164"/>
      <c r="AM280" s="164"/>
      <c r="AN280" s="164"/>
      <c r="AO280" s="164"/>
      <c r="AP280" s="164"/>
      <c r="AQ280" s="164"/>
      <c r="AR280" s="164"/>
    </row>
    <row r="281" spans="1:44" s="165" customFormat="1" ht="18" customHeight="1">
      <c r="A281" s="128" t="s">
        <v>296</v>
      </c>
      <c r="B281" s="82">
        <v>1</v>
      </c>
      <c r="C281" s="81" t="s">
        <v>37</v>
      </c>
      <c r="D281" s="119"/>
      <c r="E281" s="68">
        <f t="shared" si="264"/>
        <v>0</v>
      </c>
      <c r="F281" s="119"/>
      <c r="G281" s="70">
        <f t="shared" si="265"/>
        <v>0</v>
      </c>
      <c r="H281" s="70">
        <f t="shared" si="266"/>
        <v>0</v>
      </c>
      <c r="I281" s="70">
        <f t="shared" si="267"/>
        <v>0</v>
      </c>
      <c r="J281" s="83">
        <f t="shared" si="251"/>
        <v>0</v>
      </c>
      <c r="K281" s="201">
        <f t="shared" si="268"/>
        <v>0</v>
      </c>
      <c r="L281" s="70">
        <f t="shared" si="269"/>
        <v>0</v>
      </c>
      <c r="M281" s="111"/>
      <c r="N281" s="164"/>
      <c r="O281" s="164"/>
      <c r="P281" s="164"/>
      <c r="Q281" s="164"/>
      <c r="R281" s="164"/>
      <c r="S281" s="164"/>
      <c r="T281" s="164"/>
      <c r="U281" s="164"/>
      <c r="V281" s="164"/>
      <c r="W281" s="164"/>
      <c r="X281" s="164"/>
      <c r="Y281" s="164"/>
      <c r="Z281" s="164"/>
      <c r="AA281" s="164"/>
      <c r="AB281" s="164"/>
      <c r="AC281" s="164"/>
      <c r="AD281" s="164"/>
      <c r="AE281" s="164"/>
      <c r="AF281" s="164"/>
      <c r="AG281" s="164"/>
      <c r="AH281" s="164"/>
      <c r="AI281" s="164"/>
      <c r="AJ281" s="164"/>
      <c r="AK281" s="164"/>
      <c r="AL281" s="164"/>
      <c r="AM281" s="164"/>
      <c r="AN281" s="164"/>
      <c r="AO281" s="164"/>
      <c r="AP281" s="164"/>
      <c r="AQ281" s="164"/>
      <c r="AR281" s="164"/>
    </row>
    <row r="282" spans="1:44" s="165" customFormat="1" ht="18" customHeight="1">
      <c r="A282" s="128" t="s">
        <v>297</v>
      </c>
      <c r="B282" s="82">
        <v>2</v>
      </c>
      <c r="C282" s="81" t="s">
        <v>37</v>
      </c>
      <c r="D282" s="119"/>
      <c r="E282" s="68">
        <f t="shared" si="264"/>
        <v>0</v>
      </c>
      <c r="F282" s="119"/>
      <c r="G282" s="70">
        <f t="shared" si="265"/>
        <v>0</v>
      </c>
      <c r="H282" s="70">
        <f t="shared" si="266"/>
        <v>0</v>
      </c>
      <c r="I282" s="70">
        <f t="shared" si="267"/>
        <v>0</v>
      </c>
      <c r="J282" s="83">
        <f t="shared" si="251"/>
        <v>0</v>
      </c>
      <c r="K282" s="201">
        <f t="shared" si="268"/>
        <v>0</v>
      </c>
      <c r="L282" s="70">
        <f t="shared" si="269"/>
        <v>0</v>
      </c>
      <c r="M282" s="111"/>
      <c r="N282" s="164"/>
      <c r="O282" s="164"/>
      <c r="P282" s="164"/>
      <c r="Q282" s="164"/>
      <c r="R282" s="164"/>
      <c r="S282" s="164"/>
      <c r="T282" s="164"/>
      <c r="U282" s="164"/>
      <c r="V282" s="164"/>
      <c r="W282" s="164"/>
      <c r="X282" s="164"/>
      <c r="Y282" s="164"/>
      <c r="Z282" s="164"/>
      <c r="AA282" s="164"/>
      <c r="AB282" s="164"/>
      <c r="AC282" s="164"/>
      <c r="AD282" s="164"/>
      <c r="AE282" s="164"/>
      <c r="AF282" s="164"/>
      <c r="AG282" s="164"/>
      <c r="AH282" s="164"/>
      <c r="AI282" s="164"/>
      <c r="AJ282" s="164"/>
      <c r="AK282" s="164"/>
      <c r="AL282" s="164"/>
      <c r="AM282" s="164"/>
      <c r="AN282" s="164"/>
      <c r="AO282" s="164"/>
      <c r="AP282" s="164"/>
      <c r="AQ282" s="164"/>
      <c r="AR282" s="164"/>
    </row>
    <row r="283" spans="1:44" s="165" customFormat="1" ht="18" customHeight="1">
      <c r="A283" s="128" t="s">
        <v>298</v>
      </c>
      <c r="B283" s="82">
        <v>4</v>
      </c>
      <c r="C283" s="81" t="s">
        <v>37</v>
      </c>
      <c r="D283" s="119"/>
      <c r="E283" s="68">
        <f t="shared" si="264"/>
        <v>0</v>
      </c>
      <c r="F283" s="119"/>
      <c r="G283" s="70">
        <f t="shared" si="265"/>
        <v>0</v>
      </c>
      <c r="H283" s="70">
        <f t="shared" si="266"/>
        <v>0</v>
      </c>
      <c r="I283" s="70">
        <f t="shared" si="267"/>
        <v>0</v>
      </c>
      <c r="J283" s="83">
        <f t="shared" si="251"/>
        <v>0</v>
      </c>
      <c r="K283" s="201">
        <f t="shared" si="268"/>
        <v>0</v>
      </c>
      <c r="L283" s="70">
        <f t="shared" si="269"/>
        <v>0</v>
      </c>
      <c r="M283" s="111"/>
      <c r="N283" s="164"/>
      <c r="O283" s="164"/>
      <c r="P283" s="164"/>
      <c r="Q283" s="164"/>
      <c r="R283" s="164"/>
      <c r="S283" s="164"/>
      <c r="T283" s="164"/>
      <c r="U283" s="164"/>
      <c r="V283" s="164"/>
      <c r="W283" s="164"/>
      <c r="X283" s="164"/>
      <c r="Y283" s="164"/>
      <c r="Z283" s="164"/>
      <c r="AA283" s="164"/>
      <c r="AB283" s="164"/>
      <c r="AC283" s="164"/>
      <c r="AD283" s="164"/>
      <c r="AE283" s="164"/>
      <c r="AF283" s="164"/>
      <c r="AG283" s="164"/>
      <c r="AH283" s="164"/>
      <c r="AI283" s="164"/>
      <c r="AJ283" s="164"/>
      <c r="AK283" s="164"/>
      <c r="AL283" s="164"/>
      <c r="AM283" s="164"/>
      <c r="AN283" s="164"/>
      <c r="AO283" s="164"/>
      <c r="AP283" s="164"/>
      <c r="AQ283" s="164"/>
      <c r="AR283" s="164"/>
    </row>
    <row r="284" spans="1:44" s="165" customFormat="1" ht="18" customHeight="1">
      <c r="A284" s="128" t="s">
        <v>299</v>
      </c>
      <c r="B284" s="82">
        <v>5</v>
      </c>
      <c r="C284" s="81" t="s">
        <v>37</v>
      </c>
      <c r="D284" s="119"/>
      <c r="E284" s="68">
        <f t="shared" si="264"/>
        <v>0</v>
      </c>
      <c r="F284" s="119"/>
      <c r="G284" s="70">
        <f t="shared" si="265"/>
        <v>0</v>
      </c>
      <c r="H284" s="70">
        <f t="shared" si="266"/>
        <v>0</v>
      </c>
      <c r="I284" s="70">
        <f t="shared" si="267"/>
        <v>0</v>
      </c>
      <c r="J284" s="83">
        <f t="shared" si="251"/>
        <v>0</v>
      </c>
      <c r="K284" s="201">
        <f t="shared" si="268"/>
        <v>0</v>
      </c>
      <c r="L284" s="70">
        <f t="shared" si="269"/>
        <v>0</v>
      </c>
      <c r="M284" s="111"/>
      <c r="N284" s="164"/>
      <c r="O284" s="164"/>
      <c r="P284" s="164"/>
      <c r="Q284" s="164"/>
      <c r="R284" s="164"/>
      <c r="S284" s="164"/>
      <c r="T284" s="164"/>
      <c r="U284" s="164"/>
      <c r="V284" s="164"/>
      <c r="W284" s="164"/>
      <c r="X284" s="164"/>
      <c r="Y284" s="164"/>
      <c r="Z284" s="164"/>
      <c r="AA284" s="164"/>
      <c r="AB284" s="164"/>
      <c r="AC284" s="164"/>
      <c r="AD284" s="164"/>
      <c r="AE284" s="164"/>
      <c r="AF284" s="164"/>
      <c r="AG284" s="164"/>
      <c r="AH284" s="164"/>
      <c r="AI284" s="164"/>
      <c r="AJ284" s="164"/>
      <c r="AK284" s="164"/>
      <c r="AL284" s="164"/>
      <c r="AM284" s="164"/>
      <c r="AN284" s="164"/>
      <c r="AO284" s="164"/>
      <c r="AP284" s="164"/>
      <c r="AQ284" s="164"/>
      <c r="AR284" s="164"/>
    </row>
    <row r="285" spans="1:44" s="165" customFormat="1" ht="18" customHeight="1">
      <c r="A285" s="128" t="s">
        <v>300</v>
      </c>
      <c r="B285" s="82">
        <v>1</v>
      </c>
      <c r="C285" s="81" t="s">
        <v>37</v>
      </c>
      <c r="D285" s="119"/>
      <c r="E285" s="68">
        <f t="shared" si="264"/>
        <v>0</v>
      </c>
      <c r="F285" s="119"/>
      <c r="G285" s="70">
        <f t="shared" si="265"/>
        <v>0</v>
      </c>
      <c r="H285" s="70">
        <f t="shared" si="266"/>
        <v>0</v>
      </c>
      <c r="I285" s="70">
        <f t="shared" si="267"/>
        <v>0</v>
      </c>
      <c r="J285" s="83">
        <f t="shared" si="251"/>
        <v>0</v>
      </c>
      <c r="K285" s="201">
        <f t="shared" si="268"/>
        <v>0</v>
      </c>
      <c r="L285" s="70">
        <f t="shared" si="269"/>
        <v>0</v>
      </c>
      <c r="M285" s="111"/>
      <c r="N285" s="164"/>
      <c r="O285" s="164"/>
      <c r="P285" s="164"/>
      <c r="Q285" s="164"/>
      <c r="R285" s="164"/>
      <c r="S285" s="164"/>
      <c r="T285" s="164"/>
      <c r="U285" s="164"/>
      <c r="V285" s="164"/>
      <c r="W285" s="164"/>
      <c r="X285" s="164"/>
      <c r="Y285" s="164"/>
      <c r="Z285" s="164"/>
      <c r="AA285" s="164"/>
      <c r="AB285" s="164"/>
      <c r="AC285" s="164"/>
      <c r="AD285" s="164"/>
      <c r="AE285" s="164"/>
      <c r="AF285" s="164"/>
      <c r="AG285" s="164"/>
      <c r="AH285" s="164"/>
      <c r="AI285" s="164"/>
      <c r="AJ285" s="164"/>
      <c r="AK285" s="164"/>
      <c r="AL285" s="164"/>
      <c r="AM285" s="164"/>
      <c r="AN285" s="164"/>
      <c r="AO285" s="164"/>
      <c r="AP285" s="164"/>
      <c r="AQ285" s="164"/>
      <c r="AR285" s="164"/>
    </row>
    <row r="286" spans="1:44" s="165" customFormat="1" ht="18" customHeight="1">
      <c r="A286" s="128" t="s">
        <v>301</v>
      </c>
      <c r="B286" s="82">
        <v>5</v>
      </c>
      <c r="C286" s="81" t="s">
        <v>37</v>
      </c>
      <c r="D286" s="119"/>
      <c r="E286" s="68">
        <f t="shared" si="264"/>
        <v>0</v>
      </c>
      <c r="F286" s="119"/>
      <c r="G286" s="70">
        <f t="shared" si="265"/>
        <v>0</v>
      </c>
      <c r="H286" s="70">
        <f t="shared" si="266"/>
        <v>0</v>
      </c>
      <c r="I286" s="70">
        <f t="shared" si="267"/>
        <v>0</v>
      </c>
      <c r="J286" s="83">
        <f t="shared" si="251"/>
        <v>0</v>
      </c>
      <c r="K286" s="201">
        <f t="shared" si="268"/>
        <v>0</v>
      </c>
      <c r="L286" s="70">
        <f t="shared" si="269"/>
        <v>0</v>
      </c>
      <c r="M286" s="111"/>
      <c r="N286" s="164"/>
      <c r="O286" s="164"/>
      <c r="P286" s="164"/>
      <c r="Q286" s="164"/>
      <c r="R286" s="164"/>
      <c r="S286" s="164"/>
      <c r="T286" s="164"/>
      <c r="U286" s="164"/>
      <c r="V286" s="164"/>
      <c r="W286" s="164"/>
      <c r="X286" s="164"/>
      <c r="Y286" s="164"/>
      <c r="Z286" s="164"/>
      <c r="AA286" s="164"/>
      <c r="AB286" s="164"/>
      <c r="AC286" s="164"/>
      <c r="AD286" s="164"/>
      <c r="AE286" s="164"/>
      <c r="AF286" s="164"/>
      <c r="AG286" s="164"/>
      <c r="AH286" s="164"/>
      <c r="AI286" s="164"/>
      <c r="AJ286" s="164"/>
      <c r="AK286" s="164"/>
      <c r="AL286" s="164"/>
      <c r="AM286" s="164"/>
      <c r="AN286" s="164"/>
      <c r="AO286" s="164"/>
      <c r="AP286" s="164"/>
      <c r="AQ286" s="164"/>
      <c r="AR286" s="164"/>
    </row>
    <row r="287" spans="1:44" s="165" customFormat="1" ht="18" customHeight="1">
      <c r="A287" s="128" t="s">
        <v>302</v>
      </c>
      <c r="B287" s="82">
        <v>6</v>
      </c>
      <c r="C287" s="81" t="s">
        <v>36</v>
      </c>
      <c r="D287" s="119"/>
      <c r="E287" s="68">
        <f t="shared" si="264"/>
        <v>0</v>
      </c>
      <c r="F287" s="119"/>
      <c r="G287" s="70">
        <f t="shared" si="265"/>
        <v>0</v>
      </c>
      <c r="H287" s="70">
        <f t="shared" si="266"/>
        <v>0</v>
      </c>
      <c r="I287" s="70">
        <f t="shared" si="267"/>
        <v>0</v>
      </c>
      <c r="J287" s="83">
        <f t="shared" si="251"/>
        <v>0</v>
      </c>
      <c r="K287" s="201">
        <f t="shared" si="268"/>
        <v>0</v>
      </c>
      <c r="L287" s="70">
        <f t="shared" si="269"/>
        <v>0</v>
      </c>
      <c r="M287" s="111"/>
      <c r="N287" s="164"/>
      <c r="O287" s="164"/>
      <c r="P287" s="164"/>
      <c r="Q287" s="164"/>
      <c r="R287" s="164"/>
      <c r="S287" s="164"/>
      <c r="T287" s="164"/>
      <c r="U287" s="164"/>
      <c r="V287" s="164"/>
      <c r="W287" s="164"/>
      <c r="X287" s="164"/>
      <c r="Y287" s="164"/>
      <c r="Z287" s="164"/>
      <c r="AA287" s="164"/>
      <c r="AB287" s="164"/>
      <c r="AC287" s="164"/>
      <c r="AD287" s="164"/>
      <c r="AE287" s="164"/>
      <c r="AF287" s="164"/>
      <c r="AG287" s="164"/>
      <c r="AH287" s="164"/>
      <c r="AI287" s="164"/>
      <c r="AJ287" s="164"/>
      <c r="AK287" s="164"/>
      <c r="AL287" s="164"/>
      <c r="AM287" s="164"/>
      <c r="AN287" s="164"/>
      <c r="AO287" s="164"/>
      <c r="AP287" s="164"/>
      <c r="AQ287" s="164"/>
      <c r="AR287" s="164"/>
    </row>
    <row r="288" spans="1:44" s="165" customFormat="1" ht="18" customHeight="1">
      <c r="A288" s="128" t="s">
        <v>303</v>
      </c>
      <c r="B288" s="82">
        <v>6</v>
      </c>
      <c r="C288" s="81" t="s">
        <v>36</v>
      </c>
      <c r="D288" s="119"/>
      <c r="E288" s="68">
        <f t="shared" si="264"/>
        <v>0</v>
      </c>
      <c r="F288" s="119"/>
      <c r="G288" s="70">
        <f t="shared" si="265"/>
        <v>0</v>
      </c>
      <c r="H288" s="70">
        <f t="shared" si="266"/>
        <v>0</v>
      </c>
      <c r="I288" s="70">
        <f t="shared" si="267"/>
        <v>0</v>
      </c>
      <c r="J288" s="83">
        <f t="shared" si="251"/>
        <v>0</v>
      </c>
      <c r="K288" s="201">
        <f t="shared" si="268"/>
        <v>0</v>
      </c>
      <c r="L288" s="70">
        <f t="shared" si="269"/>
        <v>0</v>
      </c>
      <c r="M288" s="111"/>
      <c r="N288" s="164"/>
      <c r="O288" s="164"/>
      <c r="P288" s="164"/>
      <c r="Q288" s="164"/>
      <c r="R288" s="164"/>
      <c r="S288" s="164"/>
      <c r="T288" s="164"/>
      <c r="U288" s="164"/>
      <c r="V288" s="164"/>
      <c r="W288" s="164"/>
      <c r="X288" s="164"/>
      <c r="Y288" s="164"/>
      <c r="Z288" s="164"/>
      <c r="AA288" s="164"/>
      <c r="AB288" s="164"/>
      <c r="AC288" s="164"/>
      <c r="AD288" s="164"/>
      <c r="AE288" s="164"/>
      <c r="AF288" s="164"/>
      <c r="AG288" s="164"/>
      <c r="AH288" s="164"/>
      <c r="AI288" s="164"/>
      <c r="AJ288" s="164"/>
      <c r="AK288" s="164"/>
      <c r="AL288" s="164"/>
      <c r="AM288" s="164"/>
      <c r="AN288" s="164"/>
      <c r="AO288" s="164"/>
      <c r="AP288" s="164"/>
      <c r="AQ288" s="164"/>
      <c r="AR288" s="164"/>
    </row>
    <row r="289" spans="1:44" s="165" customFormat="1" ht="18" customHeight="1">
      <c r="A289" s="128" t="s">
        <v>304</v>
      </c>
      <c r="B289" s="82">
        <v>9</v>
      </c>
      <c r="C289" s="81" t="s">
        <v>36</v>
      </c>
      <c r="D289" s="119"/>
      <c r="E289" s="68">
        <f t="shared" si="264"/>
        <v>0</v>
      </c>
      <c r="F289" s="119"/>
      <c r="G289" s="70">
        <f t="shared" si="265"/>
        <v>0</v>
      </c>
      <c r="H289" s="70">
        <f t="shared" si="266"/>
        <v>0</v>
      </c>
      <c r="I289" s="70">
        <f t="shared" si="267"/>
        <v>0</v>
      </c>
      <c r="J289" s="83">
        <f t="shared" si="251"/>
        <v>0</v>
      </c>
      <c r="K289" s="201">
        <f t="shared" si="268"/>
        <v>0</v>
      </c>
      <c r="L289" s="70">
        <f t="shared" si="269"/>
        <v>0</v>
      </c>
      <c r="M289" s="111"/>
      <c r="N289" s="164"/>
      <c r="O289" s="164"/>
      <c r="P289" s="164"/>
      <c r="Q289" s="164"/>
      <c r="R289" s="164"/>
      <c r="S289" s="164"/>
      <c r="T289" s="164"/>
      <c r="U289" s="164"/>
      <c r="V289" s="164"/>
      <c r="W289" s="164"/>
      <c r="X289" s="164"/>
      <c r="Y289" s="164"/>
      <c r="Z289" s="164"/>
      <c r="AA289" s="164"/>
      <c r="AB289" s="164"/>
      <c r="AC289" s="164"/>
      <c r="AD289" s="164"/>
      <c r="AE289" s="164"/>
      <c r="AF289" s="164"/>
      <c r="AG289" s="164"/>
      <c r="AH289" s="164"/>
      <c r="AI289" s="164"/>
      <c r="AJ289" s="164"/>
      <c r="AK289" s="164"/>
      <c r="AL289" s="164"/>
      <c r="AM289" s="164"/>
      <c r="AN289" s="164"/>
      <c r="AO289" s="164"/>
      <c r="AP289" s="164"/>
      <c r="AQ289" s="164"/>
      <c r="AR289" s="164"/>
    </row>
    <row r="290" spans="1:44" s="165" customFormat="1" ht="18" customHeight="1">
      <c r="A290" s="128" t="s">
        <v>305</v>
      </c>
      <c r="B290" s="82">
        <v>9</v>
      </c>
      <c r="C290" s="81" t="s">
        <v>36</v>
      </c>
      <c r="D290" s="119"/>
      <c r="E290" s="68">
        <f t="shared" si="264"/>
        <v>0</v>
      </c>
      <c r="F290" s="119"/>
      <c r="G290" s="70">
        <f t="shared" si="265"/>
        <v>0</v>
      </c>
      <c r="H290" s="70">
        <f t="shared" si="266"/>
        <v>0</v>
      </c>
      <c r="I290" s="70">
        <f t="shared" si="267"/>
        <v>0</v>
      </c>
      <c r="J290" s="83">
        <f t="shared" si="251"/>
        <v>0</v>
      </c>
      <c r="K290" s="201">
        <f t="shared" si="268"/>
        <v>0</v>
      </c>
      <c r="L290" s="70">
        <f t="shared" si="269"/>
        <v>0</v>
      </c>
      <c r="M290" s="111"/>
      <c r="N290" s="164"/>
      <c r="O290" s="164"/>
      <c r="P290" s="164"/>
      <c r="Q290" s="164"/>
      <c r="R290" s="164"/>
      <c r="S290" s="164"/>
      <c r="T290" s="164"/>
      <c r="U290" s="164"/>
      <c r="V290" s="164"/>
      <c r="W290" s="164"/>
      <c r="X290" s="164"/>
      <c r="Y290" s="164"/>
      <c r="Z290" s="164"/>
      <c r="AA290" s="164"/>
      <c r="AB290" s="164"/>
      <c r="AC290" s="164"/>
      <c r="AD290" s="164"/>
      <c r="AE290" s="164"/>
      <c r="AF290" s="164"/>
      <c r="AG290" s="164"/>
      <c r="AH290" s="164"/>
      <c r="AI290" s="164"/>
      <c r="AJ290" s="164"/>
      <c r="AK290" s="164"/>
      <c r="AL290" s="164"/>
      <c r="AM290" s="164"/>
      <c r="AN290" s="164"/>
      <c r="AO290" s="164"/>
      <c r="AP290" s="164"/>
      <c r="AQ290" s="164"/>
      <c r="AR290" s="164"/>
    </row>
    <row r="291" spans="1:44" s="165" customFormat="1" ht="18" customHeight="1">
      <c r="A291" s="128" t="s">
        <v>306</v>
      </c>
      <c r="B291" s="82">
        <v>15</v>
      </c>
      <c r="C291" s="81" t="s">
        <v>36</v>
      </c>
      <c r="D291" s="119"/>
      <c r="E291" s="68">
        <f t="shared" si="264"/>
        <v>0</v>
      </c>
      <c r="F291" s="119"/>
      <c r="G291" s="70">
        <f t="shared" si="265"/>
        <v>0</v>
      </c>
      <c r="H291" s="70">
        <f t="shared" si="266"/>
        <v>0</v>
      </c>
      <c r="I291" s="70">
        <f t="shared" si="267"/>
        <v>0</v>
      </c>
      <c r="J291" s="83">
        <f t="shared" si="251"/>
        <v>0</v>
      </c>
      <c r="K291" s="201">
        <f t="shared" si="268"/>
        <v>0</v>
      </c>
      <c r="L291" s="70">
        <f t="shared" si="269"/>
        <v>0</v>
      </c>
      <c r="M291" s="111"/>
      <c r="N291" s="164"/>
      <c r="O291" s="164"/>
      <c r="P291" s="164"/>
      <c r="Q291" s="164"/>
      <c r="R291" s="164"/>
      <c r="S291" s="164"/>
      <c r="T291" s="164"/>
      <c r="U291" s="164"/>
      <c r="V291" s="164"/>
      <c r="W291" s="164"/>
      <c r="X291" s="164"/>
      <c r="Y291" s="164"/>
      <c r="Z291" s="164"/>
      <c r="AA291" s="164"/>
      <c r="AB291" s="164"/>
      <c r="AC291" s="164"/>
      <c r="AD291" s="164"/>
      <c r="AE291" s="164"/>
      <c r="AF291" s="164"/>
      <c r="AG291" s="164"/>
      <c r="AH291" s="164"/>
      <c r="AI291" s="164"/>
      <c r="AJ291" s="164"/>
      <c r="AK291" s="164"/>
      <c r="AL291" s="164"/>
      <c r="AM291" s="164"/>
      <c r="AN291" s="164"/>
      <c r="AO291" s="164"/>
      <c r="AP291" s="164"/>
      <c r="AQ291" s="164"/>
      <c r="AR291" s="164"/>
    </row>
    <row r="292" spans="1:44" s="165" customFormat="1" ht="18" customHeight="1">
      <c r="A292" s="55" t="s">
        <v>30</v>
      </c>
      <c r="B292" s="56"/>
      <c r="C292" s="57"/>
      <c r="D292" s="230"/>
      <c r="E292" s="57"/>
      <c r="F292" s="230"/>
      <c r="G292" s="56"/>
      <c r="H292" s="56"/>
      <c r="I292" s="56"/>
      <c r="J292" s="56"/>
      <c r="K292" s="59"/>
      <c r="L292" s="59"/>
      <c r="M292" s="60">
        <f>SUM(L293:L296)</f>
        <v>0</v>
      </c>
      <c r="N292" s="164"/>
      <c r="O292" s="164"/>
      <c r="P292" s="164"/>
      <c r="Q292" s="164"/>
      <c r="R292" s="164"/>
      <c r="S292" s="164"/>
      <c r="T292" s="164"/>
      <c r="U292" s="164"/>
      <c r="V292" s="164"/>
      <c r="W292" s="164"/>
      <c r="X292" s="164"/>
      <c r="Y292" s="164"/>
      <c r="Z292" s="164"/>
      <c r="AA292" s="164"/>
      <c r="AB292" s="164"/>
      <c r="AC292" s="164"/>
      <c r="AD292" s="164"/>
      <c r="AE292" s="164"/>
      <c r="AF292" s="164"/>
      <c r="AG292" s="164"/>
      <c r="AH292" s="164"/>
      <c r="AI292" s="164"/>
      <c r="AJ292" s="164"/>
      <c r="AK292" s="164"/>
      <c r="AL292" s="164"/>
      <c r="AM292" s="164"/>
      <c r="AN292" s="164"/>
      <c r="AO292" s="164"/>
      <c r="AP292" s="164"/>
      <c r="AQ292" s="164"/>
      <c r="AR292" s="164"/>
    </row>
    <row r="293" spans="1:44" s="165" customFormat="1" ht="18" customHeight="1">
      <c r="A293" s="135" t="s">
        <v>83</v>
      </c>
      <c r="B293" s="102"/>
      <c r="C293" s="162"/>
      <c r="D293" s="103"/>
      <c r="E293" s="104"/>
      <c r="F293" s="103"/>
      <c r="G293" s="105"/>
      <c r="H293" s="105"/>
      <c r="I293" s="104"/>
      <c r="J293" s="104"/>
      <c r="K293" s="106"/>
      <c r="L293" s="104"/>
      <c r="M293" s="107"/>
      <c r="N293" s="164"/>
      <c r="O293" s="164"/>
      <c r="P293" s="164"/>
      <c r="Q293" s="164"/>
      <c r="R293" s="164"/>
      <c r="S293" s="164"/>
      <c r="T293" s="164"/>
      <c r="U293" s="164"/>
      <c r="V293" s="164"/>
      <c r="W293" s="164"/>
      <c r="X293" s="164"/>
      <c r="Y293" s="164"/>
      <c r="Z293" s="164"/>
      <c r="AA293" s="164"/>
      <c r="AB293" s="164"/>
      <c r="AC293" s="164"/>
      <c r="AD293" s="164"/>
      <c r="AE293" s="164"/>
      <c r="AF293" s="164"/>
      <c r="AG293" s="164"/>
      <c r="AH293" s="164"/>
      <c r="AI293" s="164"/>
      <c r="AJ293" s="164"/>
      <c r="AK293" s="164"/>
      <c r="AL293" s="164"/>
      <c r="AM293" s="164"/>
      <c r="AN293" s="164"/>
      <c r="AO293" s="164"/>
      <c r="AP293" s="164"/>
      <c r="AQ293" s="164"/>
      <c r="AR293" s="164"/>
    </row>
    <row r="294" spans="1:44" s="165" customFormat="1" ht="18" customHeight="1">
      <c r="A294" s="85" t="s">
        <v>84</v>
      </c>
      <c r="B294" s="205">
        <f>14.31+20.74</f>
        <v>35.049999999999997</v>
      </c>
      <c r="C294" s="153" t="s">
        <v>75</v>
      </c>
      <c r="D294" s="67"/>
      <c r="E294" s="68">
        <f>D294*B294</f>
        <v>0</v>
      </c>
      <c r="F294" s="79"/>
      <c r="G294" s="70">
        <f t="shared" ref="G294:G296" si="270">F294*B294</f>
        <v>0</v>
      </c>
      <c r="H294" s="70">
        <f t="shared" ref="H294" si="271">+D294+F294</f>
        <v>0</v>
      </c>
      <c r="I294" s="70">
        <f t="shared" ref="I294" si="272">E294+G294</f>
        <v>0</v>
      </c>
      <c r="J294" s="83">
        <f t="shared" si="251"/>
        <v>0</v>
      </c>
      <c r="K294" s="201">
        <f t="shared" ref="K294" si="273">$K$12</f>
        <v>0</v>
      </c>
      <c r="L294" s="70">
        <f t="shared" ref="L294" si="274">I294+J294</f>
        <v>0</v>
      </c>
      <c r="M294" s="111"/>
      <c r="N294" s="164"/>
      <c r="O294" s="164"/>
      <c r="P294" s="164"/>
      <c r="Q294" s="164"/>
      <c r="R294" s="164"/>
      <c r="S294" s="164"/>
      <c r="T294" s="164"/>
      <c r="U294" s="164"/>
      <c r="V294" s="164"/>
      <c r="W294" s="164"/>
      <c r="X294" s="164"/>
      <c r="Y294" s="164"/>
      <c r="Z294" s="164"/>
      <c r="AA294" s="164"/>
      <c r="AB294" s="164"/>
      <c r="AC294" s="164"/>
      <c r="AD294" s="164"/>
      <c r="AE294" s="164"/>
      <c r="AF294" s="164"/>
      <c r="AG294" s="164"/>
      <c r="AH294" s="164"/>
      <c r="AI294" s="164"/>
      <c r="AJ294" s="164"/>
      <c r="AK294" s="164"/>
      <c r="AL294" s="164"/>
      <c r="AM294" s="164"/>
      <c r="AN294" s="164"/>
      <c r="AO294" s="164"/>
      <c r="AP294" s="164"/>
      <c r="AQ294" s="164"/>
      <c r="AR294" s="164"/>
    </row>
    <row r="295" spans="1:44" s="165" customFormat="1" ht="18" customHeight="1">
      <c r="A295" s="135" t="s">
        <v>109</v>
      </c>
      <c r="B295" s="102"/>
      <c r="C295" s="162"/>
      <c r="D295" s="103"/>
      <c r="E295" s="104"/>
      <c r="F295" s="103"/>
      <c r="G295" s="105"/>
      <c r="H295" s="105"/>
      <c r="I295" s="104"/>
      <c r="J295" s="104"/>
      <c r="K295" s="106"/>
      <c r="L295" s="104"/>
      <c r="M295" s="107"/>
      <c r="N295" s="164"/>
      <c r="O295" s="164"/>
      <c r="P295" s="164"/>
      <c r="Q295" s="164"/>
      <c r="R295" s="164"/>
      <c r="S295" s="164"/>
      <c r="T295" s="164"/>
      <c r="U295" s="164"/>
      <c r="V295" s="164"/>
      <c r="W295" s="164"/>
      <c r="X295" s="164"/>
      <c r="Y295" s="164"/>
      <c r="Z295" s="164"/>
      <c r="AA295" s="164"/>
      <c r="AB295" s="164"/>
      <c r="AC295" s="164"/>
      <c r="AD295" s="164"/>
      <c r="AE295" s="164"/>
      <c r="AF295" s="164"/>
      <c r="AG295" s="164"/>
      <c r="AH295" s="164"/>
      <c r="AI295" s="164"/>
      <c r="AJ295" s="164"/>
      <c r="AK295" s="164"/>
      <c r="AL295" s="164"/>
      <c r="AM295" s="164"/>
      <c r="AN295" s="164"/>
      <c r="AO295" s="164"/>
      <c r="AP295" s="164"/>
      <c r="AQ295" s="164"/>
      <c r="AR295" s="164"/>
    </row>
    <row r="296" spans="1:44" s="165" customFormat="1" ht="18" customHeight="1">
      <c r="A296" s="85" t="s">
        <v>110</v>
      </c>
      <c r="B296" s="205">
        <v>32</v>
      </c>
      <c r="C296" s="153" t="s">
        <v>111</v>
      </c>
      <c r="D296" s="67"/>
      <c r="E296" s="68">
        <f>D296*B296</f>
        <v>0</v>
      </c>
      <c r="F296" s="69"/>
      <c r="G296" s="70">
        <f t="shared" si="270"/>
        <v>0</v>
      </c>
      <c r="H296" s="70">
        <f t="shared" ref="H296" si="275">+D296+F296</f>
        <v>0</v>
      </c>
      <c r="I296" s="70">
        <f t="shared" ref="I296" si="276">E296+G296</f>
        <v>0</v>
      </c>
      <c r="J296" s="83">
        <f t="shared" si="251"/>
        <v>0</v>
      </c>
      <c r="K296" s="201">
        <f t="shared" ref="K296" si="277">$K$12</f>
        <v>0</v>
      </c>
      <c r="L296" s="70">
        <f t="shared" ref="L296" si="278">I296+J296</f>
        <v>0</v>
      </c>
      <c r="M296" s="111"/>
      <c r="N296" s="164"/>
      <c r="O296" s="164"/>
      <c r="P296" s="164"/>
      <c r="Q296" s="164"/>
      <c r="R296" s="164"/>
      <c r="S296" s="164"/>
      <c r="T296" s="164"/>
      <c r="U296" s="164"/>
      <c r="V296" s="164"/>
      <c r="W296" s="164"/>
      <c r="X296" s="164"/>
      <c r="Y296" s="164"/>
      <c r="Z296" s="164"/>
      <c r="AA296" s="164"/>
      <c r="AB296" s="164"/>
      <c r="AC296" s="164"/>
      <c r="AD296" s="164"/>
      <c r="AE296" s="164"/>
      <c r="AF296" s="164"/>
      <c r="AG296" s="164"/>
      <c r="AH296" s="164"/>
      <c r="AI296" s="164"/>
      <c r="AJ296" s="164"/>
      <c r="AK296" s="164"/>
      <c r="AL296" s="164"/>
      <c r="AM296" s="164"/>
      <c r="AN296" s="164"/>
      <c r="AO296" s="164"/>
      <c r="AP296" s="164"/>
      <c r="AQ296" s="164"/>
      <c r="AR296" s="164"/>
    </row>
    <row r="297" spans="1:44" ht="18" customHeight="1">
      <c r="A297" s="229"/>
      <c r="B297" s="229"/>
      <c r="C297" s="229"/>
      <c r="D297" s="136"/>
      <c r="E297" s="137"/>
      <c r="F297" s="136"/>
      <c r="G297" s="137"/>
      <c r="H297" s="272" t="s">
        <v>14</v>
      </c>
      <c r="I297" s="273"/>
      <c r="J297" s="273"/>
      <c r="K297" s="273"/>
      <c r="L297" s="274"/>
      <c r="M297" s="138">
        <f>SUM(M16:M296)</f>
        <v>0</v>
      </c>
    </row>
    <row r="298" spans="1:44" s="44" customFormat="1" ht="15.75" customHeight="1">
      <c r="A298" s="218"/>
      <c r="B298" s="219"/>
      <c r="C298" s="220"/>
      <c r="D298" s="221"/>
      <c r="E298" s="221"/>
      <c r="F298" s="221"/>
      <c r="G298" s="221"/>
      <c r="H298" s="221"/>
      <c r="I298" s="221"/>
      <c r="J298" s="222"/>
      <c r="K298" s="222"/>
      <c r="L298" s="221"/>
      <c r="M298" s="223"/>
    </row>
    <row r="299" spans="1:44" s="44" customFormat="1" ht="15.75" customHeight="1">
      <c r="A299" s="7"/>
      <c r="B299" s="50"/>
      <c r="C299" s="30"/>
      <c r="D299" s="221"/>
      <c r="E299" s="221"/>
      <c r="F299" s="221"/>
      <c r="G299" s="221"/>
      <c r="H299" s="221"/>
      <c r="I299" s="266"/>
      <c r="J299" s="266"/>
      <c r="K299" s="266"/>
      <c r="L299" s="266"/>
      <c r="M299" s="221"/>
    </row>
    <row r="300" spans="1:44" s="44" customFormat="1" ht="15.75" customHeight="1">
      <c r="A300" s="7"/>
      <c r="B300" s="50"/>
      <c r="C300" s="30"/>
      <c r="D300" s="221"/>
      <c r="E300" s="221"/>
      <c r="F300" s="224"/>
      <c r="G300" s="10"/>
      <c r="H300" s="225"/>
      <c r="I300" s="226"/>
      <c r="J300" s="199" t="s">
        <v>334</v>
      </c>
      <c r="K300" s="7"/>
      <c r="L300" s="227"/>
      <c r="M300" s="221"/>
    </row>
    <row r="301" spans="1:44" s="44" customFormat="1" ht="15.75" customHeight="1">
      <c r="A301" s="7"/>
      <c r="B301" s="50"/>
      <c r="C301" s="30"/>
      <c r="D301" s="221"/>
      <c r="E301" s="221"/>
      <c r="F301" s="224"/>
      <c r="G301" s="10"/>
      <c r="H301" s="225"/>
      <c r="I301" s="228"/>
      <c r="J301" s="228"/>
      <c r="K301" s="7"/>
      <c r="L301" s="227"/>
      <c r="M301" s="221"/>
    </row>
    <row r="302" spans="1:44" s="44" customFormat="1" ht="15.75" customHeight="1">
      <c r="A302" s="7"/>
      <c r="B302" s="50"/>
      <c r="C302" s="30"/>
      <c r="D302" s="221"/>
      <c r="E302" s="221"/>
      <c r="F302" s="224"/>
      <c r="G302" s="10"/>
      <c r="H302" s="225"/>
      <c r="I302" s="228"/>
      <c r="J302" s="228"/>
      <c r="K302" s="7"/>
      <c r="L302" s="227"/>
      <c r="M302" s="221"/>
    </row>
    <row r="303" spans="1:44" s="44" customFormat="1" ht="15.75" customHeight="1">
      <c r="A303" s="7"/>
      <c r="B303" s="50"/>
      <c r="C303" s="30"/>
      <c r="D303" s="221"/>
      <c r="E303" s="221"/>
      <c r="F303" s="224"/>
      <c r="G303" s="10"/>
      <c r="H303" s="225"/>
      <c r="I303" s="228"/>
      <c r="J303" s="228"/>
      <c r="K303" s="7"/>
      <c r="L303" s="227"/>
      <c r="M303" s="221"/>
    </row>
    <row r="304" spans="1:44" s="44" customFormat="1" ht="15.75" customHeight="1">
      <c r="A304" s="7"/>
      <c r="B304" s="50"/>
      <c r="C304" s="30"/>
      <c r="D304" s="221"/>
      <c r="E304" s="221"/>
      <c r="F304" s="224"/>
      <c r="G304" s="16"/>
      <c r="H304" s="225"/>
      <c r="I304" s="228"/>
      <c r="J304" s="228"/>
      <c r="K304" s="7"/>
      <c r="L304" s="227"/>
      <c r="M304" s="221"/>
    </row>
    <row r="305" spans="1:14" s="44" customFormat="1" ht="15.75" customHeight="1">
      <c r="A305" s="7"/>
      <c r="B305" s="50"/>
      <c r="C305" s="30"/>
      <c r="D305" s="221"/>
      <c r="E305" s="221"/>
      <c r="F305" s="224"/>
      <c r="G305" s="16"/>
      <c r="H305" s="225"/>
      <c r="I305" s="228"/>
      <c r="J305" s="228"/>
      <c r="K305" s="7"/>
      <c r="L305" s="227"/>
      <c r="M305" s="221"/>
    </row>
    <row r="306" spans="1:14" s="44" customFormat="1" ht="15.75" customHeight="1">
      <c r="A306" s="7"/>
      <c r="B306" s="7"/>
      <c r="C306" s="30"/>
      <c r="D306" s="221"/>
      <c r="E306" s="221"/>
      <c r="F306" s="224"/>
      <c r="G306" s="16"/>
      <c r="H306" s="267" t="s">
        <v>335</v>
      </c>
      <c r="I306" s="267"/>
      <c r="J306" s="267"/>
      <c r="K306" s="267"/>
      <c r="L306" s="221"/>
      <c r="M306" s="221"/>
      <c r="N306" s="227"/>
    </row>
    <row r="307" spans="1:14" s="44" customFormat="1" ht="15.75" customHeight="1">
      <c r="A307" s="7"/>
      <c r="B307" s="7"/>
      <c r="C307" s="30"/>
      <c r="D307" s="221"/>
      <c r="E307" s="221"/>
      <c r="F307" s="224"/>
      <c r="G307" s="16"/>
      <c r="H307" s="264" t="s">
        <v>336</v>
      </c>
      <c r="I307" s="264"/>
      <c r="J307" s="264"/>
      <c r="K307" s="264"/>
      <c r="L307" s="221"/>
      <c r="M307" s="221"/>
      <c r="N307" s="227"/>
    </row>
    <row r="308" spans="1:14" s="44" customFormat="1" ht="15.75" customHeight="1">
      <c r="A308" s="7"/>
      <c r="B308" s="7"/>
      <c r="C308" s="30"/>
      <c r="D308" s="221"/>
      <c r="E308" s="221"/>
      <c r="F308" s="224"/>
      <c r="G308" s="16"/>
      <c r="H308" s="264" t="s">
        <v>61</v>
      </c>
      <c r="I308" s="264"/>
      <c r="J308" s="264"/>
      <c r="K308" s="264"/>
      <c r="L308" s="221"/>
      <c r="M308" s="221"/>
      <c r="N308" s="227"/>
    </row>
  </sheetData>
  <sheetProtection password="ECEA" sheet="1" objects="1" scenarios="1" formatCells="0"/>
  <mergeCells count="28">
    <mergeCell ref="H308:K308"/>
    <mergeCell ref="A1:A5"/>
    <mergeCell ref="I299:L299"/>
    <mergeCell ref="H306:K306"/>
    <mergeCell ref="H307:K307"/>
    <mergeCell ref="L13:L15"/>
    <mergeCell ref="F14:F15"/>
    <mergeCell ref="G14:G15"/>
    <mergeCell ref="J14:J15"/>
    <mergeCell ref="K14:K15"/>
    <mergeCell ref="H13:H15"/>
    <mergeCell ref="I13:I15"/>
    <mergeCell ref="J13:K13"/>
    <mergeCell ref="H297:L297"/>
    <mergeCell ref="A9:M10"/>
    <mergeCell ref="A11:E11"/>
    <mergeCell ref="F11:M11"/>
    <mergeCell ref="A12:E12"/>
    <mergeCell ref="F12:I12"/>
    <mergeCell ref="L12:M12"/>
    <mergeCell ref="A13:A15"/>
    <mergeCell ref="B13:B15"/>
    <mergeCell ref="C13:C15"/>
    <mergeCell ref="D13:E13"/>
    <mergeCell ref="F13:G13"/>
    <mergeCell ref="M13:M15"/>
    <mergeCell ref="D14:D15"/>
    <mergeCell ref="E14:E15"/>
  </mergeCells>
  <printOptions horizontalCentered="1"/>
  <pageMargins left="0.59055118110236227" right="0.39370078740157483" top="0.59055118110236227" bottom="0.59055118110236227" header="0.19685039370078741" footer="0.19685039370078741"/>
  <pageSetup paperSize="9" scale="52" fitToHeight="20" orientation="landscape" r:id="rId1"/>
  <headerFooter scaleWithDoc="0">
    <oddFooter>&amp;RPagina &amp;P de &amp;N</oddFooter>
  </headerFooter>
  <ignoredErrors>
    <ignoredError sqref="K18:K21 K55 K197:K199 K224 K253:K255 K292:K293 K295 K294 K296 K279 K274:K276 K272 K264 K257 K256 K258:K263 K265:K271 K273 K277:K278 K280:K291 K249:K250 K246:K247 K244 K242 K240 K238 K236 K233:K234 K231 K228:K229 K225:K226 K227 K230 K232 K235 K237 K239 K241 K243 K245 K248 K251:K252 K221 K218:K219 K216 K214 K212 K207:K208 K205 K201:K202 K200 K203:K204 K206 K209:K211 K213 K215 K217 K220 K222:K223 K195 K191 K188 K178 K183:K185 K175:K177 K186:K187 K179:K182 K189:K190 K192:K194 K196 K170:K172 K160 K153:K159 K161:K169 K173:K174 K148 K140:K147 K149:K152 K134 K129 K126 K118:K125 K127:K128 K130:K133 K135:K139 K96 K90 K91:K95 K97:K117 K81:K83 K79 K74:K76 K72 K68:K70 K66 K62:K64 K59:K60 K56:K57 K58 K61 K65 K67 K71 K73 K77:K78 K80 K84:K89 K35:K37 K33 K31 K27:K29 K25 K23 K22 K24 K26 K30 K32 K34 K38:K51 K53 K52 K54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48"/>
  <sheetViews>
    <sheetView showZeros="0" zoomScale="85" zoomScaleNormal="85" zoomScaleSheetLayoutView="75" workbookViewId="0">
      <pane xSplit="1" topLeftCell="B1" activePane="topRight" state="frozen"/>
      <selection pane="topRight" activeCell="D19" sqref="D19"/>
    </sheetView>
  </sheetViews>
  <sheetFormatPr defaultRowHeight="12.75"/>
  <cols>
    <col min="1" max="1" width="58.140625" style="7" bestFit="1" customWidth="1"/>
    <col min="2" max="2" width="21.42578125" style="7" bestFit="1" customWidth="1"/>
    <col min="3" max="3" width="10.85546875" style="30" bestFit="1" customWidth="1"/>
    <col min="4" max="4" width="21.85546875" style="7" bestFit="1" customWidth="1"/>
    <col min="5" max="5" width="10.85546875" style="30" customWidth="1"/>
    <col min="6" max="6" width="21.85546875" style="30" customWidth="1"/>
    <col min="7" max="7" width="10.85546875" style="30" customWidth="1"/>
    <col min="8" max="8" width="21.5703125" style="7" customWidth="1"/>
    <col min="9" max="9" width="10.85546875" style="30" bestFit="1" customWidth="1"/>
    <col min="10" max="10" width="21.5703125" style="30" customWidth="1"/>
    <col min="11" max="11" width="10.85546875" style="30" customWidth="1"/>
    <col min="12" max="12" width="25" style="7" bestFit="1" customWidth="1"/>
    <col min="13" max="13" width="10.85546875" style="184" bestFit="1" customWidth="1"/>
    <col min="14" max="14" width="21.28515625" style="184" bestFit="1" customWidth="1"/>
    <col min="15" max="15" width="11.42578125" style="7" bestFit="1" customWidth="1"/>
    <col min="16" max="16" width="21.140625" style="7" bestFit="1" customWidth="1"/>
    <col min="17" max="17" width="9.7109375" style="184" bestFit="1" customWidth="1"/>
    <col min="18" max="18" width="22" style="7" bestFit="1" customWidth="1"/>
    <col min="19" max="19" width="9.140625" style="7"/>
    <col min="20" max="20" width="24.140625" style="7" bestFit="1" customWidth="1"/>
    <col min="21" max="21" width="14.140625" style="7" bestFit="1" customWidth="1"/>
    <col min="22" max="22" width="2.140625" style="7" customWidth="1"/>
    <col min="23" max="23" width="14.85546875" style="7" bestFit="1" customWidth="1"/>
    <col min="24" max="24" width="13.140625" style="7" bestFit="1" customWidth="1"/>
    <col min="25" max="16384" width="9.140625" style="7"/>
  </cols>
  <sheetData>
    <row r="1" spans="1:24">
      <c r="A1" s="265" t="s">
        <v>333</v>
      </c>
      <c r="B1" s="265"/>
      <c r="C1" s="265"/>
      <c r="D1" s="265"/>
    </row>
    <row r="2" spans="1:24">
      <c r="A2" s="265"/>
      <c r="B2" s="265"/>
      <c r="C2" s="265"/>
      <c r="D2" s="265"/>
    </row>
    <row r="3" spans="1:24">
      <c r="A3" s="265"/>
      <c r="B3" s="265"/>
      <c r="C3" s="265"/>
      <c r="D3" s="265"/>
    </row>
    <row r="4" spans="1:24">
      <c r="A4" s="265"/>
      <c r="B4" s="265"/>
      <c r="C4" s="265"/>
      <c r="D4" s="265"/>
    </row>
    <row r="5" spans="1:24">
      <c r="A5" s="265"/>
      <c r="B5" s="265"/>
      <c r="C5" s="265"/>
      <c r="D5" s="265"/>
    </row>
    <row r="6" spans="1:24" s="12" customFormat="1">
      <c r="A6" s="198" t="s">
        <v>60</v>
      </c>
      <c r="B6" s="10"/>
      <c r="C6" s="27"/>
      <c r="D6" s="10"/>
      <c r="E6" s="27"/>
      <c r="F6" s="27"/>
      <c r="G6" s="27"/>
      <c r="H6" s="9"/>
      <c r="I6" s="9"/>
      <c r="J6" s="32"/>
      <c r="K6" s="32"/>
      <c r="L6" s="11"/>
      <c r="M6" s="11"/>
      <c r="N6" s="11"/>
      <c r="O6" s="11"/>
      <c r="P6" s="11"/>
      <c r="Q6" s="11"/>
      <c r="R6" s="11"/>
      <c r="V6" s="13"/>
      <c r="W6" s="13"/>
    </row>
    <row r="7" spans="1:24" s="12" customFormat="1">
      <c r="A7" s="198" t="s">
        <v>60</v>
      </c>
      <c r="B7" s="10"/>
      <c r="C7" s="27"/>
      <c r="D7" s="10"/>
      <c r="E7" s="27"/>
      <c r="F7" s="27"/>
      <c r="G7" s="27"/>
      <c r="H7" s="9"/>
      <c r="I7" s="9"/>
      <c r="J7" s="33"/>
      <c r="K7" s="33"/>
      <c r="L7" s="11"/>
      <c r="M7" s="11"/>
      <c r="N7" s="11"/>
      <c r="O7" s="11"/>
      <c r="P7" s="11"/>
      <c r="Q7" s="11"/>
      <c r="R7" s="11"/>
      <c r="V7" s="13"/>
      <c r="W7" s="13"/>
    </row>
    <row r="8" spans="1:24" s="12" customFormat="1">
      <c r="A8" s="198" t="s">
        <v>60</v>
      </c>
      <c r="B8" s="10"/>
      <c r="C8" s="27"/>
      <c r="D8" s="10"/>
      <c r="E8" s="27"/>
      <c r="F8" s="27"/>
      <c r="G8" s="27"/>
      <c r="H8" s="9"/>
      <c r="I8" s="9"/>
      <c r="J8" s="33"/>
      <c r="K8" s="33"/>
      <c r="L8" s="11"/>
      <c r="M8" s="11"/>
      <c r="N8" s="11"/>
      <c r="O8" s="11"/>
      <c r="P8" s="11"/>
      <c r="Q8" s="11"/>
      <c r="R8" s="11"/>
      <c r="V8" s="13"/>
      <c r="W8" s="13"/>
    </row>
    <row r="9" spans="1:24" s="10" customFormat="1">
      <c r="C9" s="27"/>
      <c r="E9" s="27"/>
      <c r="F9" s="27"/>
      <c r="G9" s="27"/>
      <c r="I9" s="14"/>
      <c r="J9" s="32"/>
      <c r="K9" s="32"/>
      <c r="L9" s="31"/>
      <c r="M9" s="14"/>
      <c r="N9" s="9"/>
      <c r="O9" s="9"/>
      <c r="P9" s="9"/>
      <c r="Q9" s="9"/>
      <c r="R9" s="9"/>
      <c r="V9" s="15"/>
      <c r="W9" s="15"/>
    </row>
    <row r="10" spans="1:24" s="16" customFormat="1" ht="34.5" customHeight="1">
      <c r="A10" s="285" t="s">
        <v>332</v>
      </c>
      <c r="B10" s="286"/>
      <c r="C10" s="287"/>
      <c r="D10" s="296" t="s">
        <v>315</v>
      </c>
      <c r="E10" s="297"/>
      <c r="F10" s="297"/>
      <c r="G10" s="297"/>
      <c r="H10" s="297"/>
      <c r="I10" s="298"/>
      <c r="J10" s="19"/>
      <c r="K10" s="19"/>
      <c r="L10" s="19"/>
      <c r="M10" s="19"/>
      <c r="N10" s="19"/>
      <c r="O10" s="19"/>
      <c r="P10" s="19"/>
      <c r="Q10" s="19"/>
      <c r="R10" s="19"/>
      <c r="S10" s="19"/>
    </row>
    <row r="11" spans="1:24" s="16" customFormat="1" ht="15.75">
      <c r="A11" s="288" t="s">
        <v>21</v>
      </c>
      <c r="B11" s="289"/>
      <c r="C11" s="290"/>
      <c r="D11" s="299" t="s">
        <v>316</v>
      </c>
      <c r="E11" s="297"/>
      <c r="F11" s="297"/>
      <c r="G11" s="297"/>
      <c r="H11" s="297"/>
      <c r="I11" s="298"/>
      <c r="J11" s="19"/>
      <c r="K11" s="19"/>
      <c r="L11" s="19"/>
      <c r="M11" s="19"/>
      <c r="N11" s="19"/>
      <c r="O11" s="19"/>
      <c r="P11" s="20"/>
      <c r="Q11" s="21"/>
      <c r="R11" s="22"/>
      <c r="S11" s="23"/>
    </row>
    <row r="12" spans="1:24" ht="8.25" customHeight="1">
      <c r="D12" s="8"/>
      <c r="E12" s="28"/>
      <c r="F12" s="28"/>
      <c r="G12" s="28"/>
      <c r="H12" s="8"/>
      <c r="I12" s="25"/>
      <c r="J12" s="28"/>
      <c r="K12" s="28"/>
      <c r="L12" s="8"/>
      <c r="M12" s="34"/>
      <c r="Q12" s="7"/>
      <c r="V12" s="184"/>
      <c r="W12" s="184"/>
    </row>
    <row r="13" spans="1:24">
      <c r="A13" s="291" t="s">
        <v>23</v>
      </c>
      <c r="B13" s="293" t="s">
        <v>28</v>
      </c>
      <c r="C13" s="293"/>
      <c r="D13" s="293" t="s">
        <v>29</v>
      </c>
      <c r="E13" s="293"/>
      <c r="F13" s="293" t="s">
        <v>314</v>
      </c>
      <c r="G13" s="293"/>
      <c r="H13" s="294" t="s">
        <v>24</v>
      </c>
      <c r="I13" s="295"/>
      <c r="J13" s="41"/>
      <c r="K13" s="41"/>
      <c r="L13" s="41"/>
      <c r="M13" s="41"/>
      <c r="N13" s="7"/>
      <c r="Q13" s="7"/>
    </row>
    <row r="14" spans="1:24">
      <c r="A14" s="292"/>
      <c r="B14" s="185" t="s">
        <v>25</v>
      </c>
      <c r="C14" s="29" t="s">
        <v>10</v>
      </c>
      <c r="D14" s="185" t="s">
        <v>25</v>
      </c>
      <c r="E14" s="29" t="s">
        <v>10</v>
      </c>
      <c r="F14" s="29"/>
      <c r="G14" s="29"/>
      <c r="H14" s="185" t="s">
        <v>25</v>
      </c>
      <c r="I14" s="185" t="s">
        <v>10</v>
      </c>
      <c r="J14" s="35"/>
      <c r="K14" s="36"/>
      <c r="L14" s="35"/>
      <c r="M14" s="35"/>
      <c r="N14" s="7"/>
      <c r="Q14" s="7"/>
    </row>
    <row r="15" spans="1:24" ht="25.5" customHeight="1">
      <c r="A15" s="48" t="s">
        <v>134</v>
      </c>
      <c r="B15" s="1">
        <f t="shared" ref="B15:B33" si="0">C15*$H15</f>
        <v>0</v>
      </c>
      <c r="C15" s="245"/>
      <c r="D15" s="185"/>
      <c r="E15" s="246"/>
      <c r="F15" s="1">
        <f t="shared" ref="F15:F16" si="1">G15*$H15</f>
        <v>0</v>
      </c>
      <c r="G15" s="245"/>
      <c r="H15" s="197">
        <f>Orçamento!M16</f>
        <v>0</v>
      </c>
      <c r="I15" s="2">
        <f>C15+E15+G15</f>
        <v>0</v>
      </c>
      <c r="J15" s="35"/>
      <c r="K15" s="36"/>
      <c r="L15" s="35"/>
      <c r="M15" s="35"/>
      <c r="N15" s="7"/>
      <c r="Q15" s="7"/>
    </row>
    <row r="16" spans="1:24" ht="25.5" customHeight="1">
      <c r="A16" s="48" t="s">
        <v>135</v>
      </c>
      <c r="B16" s="1">
        <f t="shared" si="0"/>
        <v>0</v>
      </c>
      <c r="C16" s="245"/>
      <c r="D16" s="1">
        <f t="shared" ref="D16:D27" si="2">E16*$H16</f>
        <v>0</v>
      </c>
      <c r="E16" s="245"/>
      <c r="F16" s="1">
        <f t="shared" si="1"/>
        <v>0</v>
      </c>
      <c r="G16" s="245"/>
      <c r="H16" s="197">
        <f>Orçamento!M19</f>
        <v>0</v>
      </c>
      <c r="I16" s="2">
        <f>C16+E16+G16</f>
        <v>0</v>
      </c>
      <c r="J16" s="37"/>
      <c r="K16" s="38"/>
      <c r="L16" s="39"/>
      <c r="M16" s="40"/>
      <c r="N16" s="7"/>
      <c r="Q16" s="7"/>
      <c r="W16" s="17">
        <f>B16+D16</f>
        <v>0</v>
      </c>
      <c r="X16" s="17">
        <f>L16-W16</f>
        <v>0</v>
      </c>
    </row>
    <row r="17" spans="1:24" ht="25.5" customHeight="1">
      <c r="A17" s="48" t="s">
        <v>62</v>
      </c>
      <c r="B17" s="1">
        <f t="shared" si="0"/>
        <v>0</v>
      </c>
      <c r="C17" s="245"/>
      <c r="D17" s="1">
        <f t="shared" si="2"/>
        <v>0</v>
      </c>
      <c r="E17" s="245"/>
      <c r="F17" s="1">
        <f t="shared" ref="F17:F33" si="3">G17*$H17</f>
        <v>0</v>
      </c>
      <c r="G17" s="245"/>
      <c r="H17" s="197">
        <f>Orçamento!M35</f>
        <v>0</v>
      </c>
      <c r="I17" s="2">
        <f t="shared" ref="I17:I33" si="4">C17+E17+G17</f>
        <v>0</v>
      </c>
      <c r="J17" s="37"/>
      <c r="K17" s="38"/>
      <c r="L17" s="39"/>
      <c r="M17" s="40"/>
      <c r="N17" s="7"/>
      <c r="Q17" s="7"/>
      <c r="W17" s="17"/>
      <c r="X17" s="17"/>
    </row>
    <row r="18" spans="1:24" ht="25.5" customHeight="1">
      <c r="A18" s="48" t="s">
        <v>38</v>
      </c>
      <c r="B18" s="1">
        <f t="shared" si="0"/>
        <v>0</v>
      </c>
      <c r="C18" s="245"/>
      <c r="D18" s="1">
        <f t="shared" si="2"/>
        <v>0</v>
      </c>
      <c r="E18" s="245"/>
      <c r="F18" s="1">
        <f t="shared" si="3"/>
        <v>0</v>
      </c>
      <c r="G18" s="245"/>
      <c r="H18" s="197">
        <f>Orçamento!M55</f>
        <v>0</v>
      </c>
      <c r="I18" s="2">
        <f t="shared" si="4"/>
        <v>0</v>
      </c>
      <c r="J18" s="37"/>
      <c r="K18" s="38"/>
      <c r="L18" s="39"/>
      <c r="M18" s="40"/>
      <c r="N18" s="7"/>
      <c r="Q18" s="7"/>
      <c r="W18" s="17"/>
      <c r="X18" s="17"/>
    </row>
    <row r="19" spans="1:24" ht="25.5" customHeight="1">
      <c r="A19" s="48" t="s">
        <v>40</v>
      </c>
      <c r="B19" s="1">
        <f t="shared" si="0"/>
        <v>0</v>
      </c>
      <c r="C19" s="245"/>
      <c r="D19" s="1">
        <f t="shared" si="2"/>
        <v>0</v>
      </c>
      <c r="E19" s="245"/>
      <c r="F19" s="1">
        <f t="shared" si="3"/>
        <v>0</v>
      </c>
      <c r="G19" s="245"/>
      <c r="H19" s="197">
        <f>Orçamento!M62</f>
        <v>0</v>
      </c>
      <c r="I19" s="2">
        <f t="shared" si="4"/>
        <v>0</v>
      </c>
      <c r="J19" s="37"/>
      <c r="K19" s="38"/>
      <c r="L19" s="39"/>
      <c r="M19" s="40"/>
      <c r="N19" s="7"/>
      <c r="Q19" s="7"/>
      <c r="W19" s="17"/>
      <c r="X19" s="17"/>
    </row>
    <row r="20" spans="1:24" ht="25.5" customHeight="1">
      <c r="A20" s="48" t="s">
        <v>11</v>
      </c>
      <c r="B20" s="1">
        <f t="shared" si="0"/>
        <v>0</v>
      </c>
      <c r="C20" s="245"/>
      <c r="D20" s="1">
        <f t="shared" si="2"/>
        <v>0</v>
      </c>
      <c r="E20" s="245"/>
      <c r="F20" s="1">
        <f t="shared" si="3"/>
        <v>0</v>
      </c>
      <c r="G20" s="245"/>
      <c r="H20" s="197">
        <f>Orçamento!M81</f>
        <v>0</v>
      </c>
      <c r="I20" s="2">
        <f t="shared" si="4"/>
        <v>0</v>
      </c>
      <c r="J20" s="37"/>
      <c r="K20" s="38"/>
      <c r="L20" s="39"/>
      <c r="M20" s="40"/>
      <c r="N20" s="7"/>
      <c r="Q20" s="7"/>
      <c r="W20" s="17"/>
      <c r="X20" s="17"/>
    </row>
    <row r="21" spans="1:24" ht="25.5" customHeight="1">
      <c r="A21" s="49" t="s">
        <v>41</v>
      </c>
      <c r="B21" s="1">
        <f t="shared" si="0"/>
        <v>0</v>
      </c>
      <c r="C21" s="245"/>
      <c r="D21" s="1">
        <f t="shared" si="2"/>
        <v>0</v>
      </c>
      <c r="E21" s="245"/>
      <c r="F21" s="1">
        <f t="shared" si="3"/>
        <v>0</v>
      </c>
      <c r="G21" s="245"/>
      <c r="H21" s="197">
        <f>Orçamento!M170</f>
        <v>0</v>
      </c>
      <c r="I21" s="2">
        <f t="shared" si="4"/>
        <v>0</v>
      </c>
      <c r="J21" s="37"/>
      <c r="K21" s="38"/>
      <c r="L21" s="39"/>
      <c r="M21" s="40"/>
      <c r="N21" s="7"/>
      <c r="Q21" s="7"/>
      <c r="W21" s="17"/>
      <c r="X21" s="17"/>
    </row>
    <row r="22" spans="1:24" ht="25.5" customHeight="1">
      <c r="A22" s="49" t="s">
        <v>1</v>
      </c>
      <c r="B22" s="1">
        <f t="shared" si="0"/>
        <v>0</v>
      </c>
      <c r="C22" s="245"/>
      <c r="D22" s="1">
        <f t="shared" si="2"/>
        <v>0</v>
      </c>
      <c r="E22" s="245"/>
      <c r="F22" s="1">
        <f t="shared" si="3"/>
        <v>0</v>
      </c>
      <c r="G22" s="245"/>
      <c r="H22" s="197">
        <f>Orçamento!M183</f>
        <v>0</v>
      </c>
      <c r="I22" s="2">
        <f t="shared" si="4"/>
        <v>0</v>
      </c>
      <c r="J22" s="37"/>
      <c r="K22" s="38"/>
      <c r="L22" s="39"/>
      <c r="M22" s="40"/>
      <c r="N22" s="7"/>
      <c r="Q22" s="7"/>
      <c r="W22" s="17"/>
      <c r="X22" s="17"/>
    </row>
    <row r="23" spans="1:24" ht="25.5" customHeight="1">
      <c r="A23" s="49" t="s">
        <v>46</v>
      </c>
      <c r="B23" s="1">
        <f t="shared" si="0"/>
        <v>0</v>
      </c>
      <c r="C23" s="245"/>
      <c r="D23" s="1">
        <f t="shared" si="2"/>
        <v>0</v>
      </c>
      <c r="E23" s="245"/>
      <c r="F23" s="1">
        <f t="shared" si="3"/>
        <v>0</v>
      </c>
      <c r="G23" s="245"/>
      <c r="H23" s="197">
        <f>Orçamento!M197</f>
        <v>0</v>
      </c>
      <c r="I23" s="2">
        <f t="shared" si="4"/>
        <v>0</v>
      </c>
      <c r="J23" s="37"/>
      <c r="K23" s="38"/>
      <c r="L23" s="39"/>
      <c r="M23" s="40"/>
      <c r="N23" s="7"/>
      <c r="Q23" s="7"/>
      <c r="W23" s="17">
        <f>B23+D23</f>
        <v>0</v>
      </c>
      <c r="X23" s="17">
        <f>L23-W23</f>
        <v>0</v>
      </c>
    </row>
    <row r="24" spans="1:24" ht="25.5" customHeight="1">
      <c r="A24" s="48" t="s">
        <v>45</v>
      </c>
      <c r="B24" s="1">
        <f t="shared" si="0"/>
        <v>0</v>
      </c>
      <c r="C24" s="245"/>
      <c r="D24" s="1">
        <f t="shared" si="2"/>
        <v>0</v>
      </c>
      <c r="E24" s="245"/>
      <c r="F24" s="1">
        <f t="shared" si="3"/>
        <v>0</v>
      </c>
      <c r="G24" s="245"/>
      <c r="H24" s="197">
        <f>Orçamento!M201</f>
        <v>0</v>
      </c>
      <c r="I24" s="2">
        <f t="shared" si="4"/>
        <v>0</v>
      </c>
      <c r="J24" s="37"/>
      <c r="K24" s="38"/>
      <c r="L24" s="39"/>
      <c r="M24" s="40"/>
      <c r="N24" s="7"/>
      <c r="Q24" s="7"/>
      <c r="W24" s="17"/>
      <c r="X24" s="17"/>
    </row>
    <row r="25" spans="1:24" ht="25.5" customHeight="1">
      <c r="A25" s="48" t="s">
        <v>47</v>
      </c>
      <c r="B25" s="1">
        <f t="shared" si="0"/>
        <v>0</v>
      </c>
      <c r="C25" s="245"/>
      <c r="D25" s="1">
        <f t="shared" si="2"/>
        <v>0</v>
      </c>
      <c r="E25" s="245"/>
      <c r="F25" s="1">
        <f t="shared" si="3"/>
        <v>0</v>
      </c>
      <c r="G25" s="245"/>
      <c r="H25" s="197">
        <f>Orçamento!M218</f>
        <v>0</v>
      </c>
      <c r="I25" s="2">
        <f t="shared" si="4"/>
        <v>0</v>
      </c>
      <c r="J25" s="37"/>
      <c r="K25" s="38"/>
      <c r="L25" s="39"/>
      <c r="M25" s="40"/>
      <c r="N25" s="7"/>
      <c r="Q25" s="7"/>
      <c r="W25" s="17"/>
      <c r="X25" s="17"/>
    </row>
    <row r="26" spans="1:24" ht="25.5" customHeight="1">
      <c r="A26" s="48" t="s">
        <v>48</v>
      </c>
      <c r="B26" s="1">
        <f t="shared" si="0"/>
        <v>0</v>
      </c>
      <c r="C26" s="245"/>
      <c r="D26" s="1">
        <f t="shared" si="2"/>
        <v>0</v>
      </c>
      <c r="E26" s="245"/>
      <c r="F26" s="1">
        <f t="shared" si="3"/>
        <v>0</v>
      </c>
      <c r="G26" s="245"/>
      <c r="H26" s="197">
        <f>Orçamento!M224</f>
        <v>0</v>
      </c>
      <c r="I26" s="2">
        <f t="shared" si="4"/>
        <v>0</v>
      </c>
      <c r="J26" s="37"/>
      <c r="K26" s="38"/>
      <c r="L26" s="39"/>
      <c r="M26" s="40"/>
      <c r="N26" s="7"/>
      <c r="Q26" s="7"/>
      <c r="W26" s="17"/>
      <c r="X26" s="17"/>
    </row>
    <row r="27" spans="1:24" ht="25.5" customHeight="1">
      <c r="A27" s="48" t="s">
        <v>12</v>
      </c>
      <c r="B27" s="1">
        <f t="shared" si="0"/>
        <v>0</v>
      </c>
      <c r="C27" s="245"/>
      <c r="D27" s="1">
        <f t="shared" si="2"/>
        <v>0</v>
      </c>
      <c r="E27" s="245"/>
      <c r="F27" s="1">
        <f t="shared" si="3"/>
        <v>0</v>
      </c>
      <c r="G27" s="245"/>
      <c r="H27" s="197">
        <f>Orçamento!M233</f>
        <v>0</v>
      </c>
      <c r="I27" s="2">
        <f t="shared" si="4"/>
        <v>0</v>
      </c>
      <c r="J27" s="37"/>
      <c r="K27" s="38"/>
      <c r="L27" s="39"/>
      <c r="M27" s="40"/>
      <c r="N27" s="7"/>
      <c r="Q27" s="7"/>
      <c r="W27" s="17">
        <f>B27+D27</f>
        <v>0</v>
      </c>
      <c r="X27" s="17">
        <f>L27-W27</f>
        <v>0</v>
      </c>
    </row>
    <row r="28" spans="1:24" ht="25.5" customHeight="1">
      <c r="A28" s="48" t="s">
        <v>13</v>
      </c>
      <c r="B28" s="1">
        <f t="shared" si="0"/>
        <v>0</v>
      </c>
      <c r="C28" s="245"/>
      <c r="D28" s="1">
        <f t="shared" ref="D28:D33" si="5">E28*$H28</f>
        <v>0</v>
      </c>
      <c r="E28" s="245"/>
      <c r="F28" s="1">
        <f t="shared" si="3"/>
        <v>0</v>
      </c>
      <c r="G28" s="245"/>
      <c r="H28" s="197">
        <f>Orçamento!M246</f>
        <v>0</v>
      </c>
      <c r="I28" s="2">
        <f t="shared" si="4"/>
        <v>0</v>
      </c>
      <c r="J28" s="37"/>
      <c r="K28" s="38"/>
      <c r="L28" s="39"/>
      <c r="M28" s="40"/>
      <c r="N28" s="7"/>
      <c r="Q28" s="7"/>
      <c r="W28" s="17"/>
      <c r="X28" s="17"/>
    </row>
    <row r="29" spans="1:24" ht="25.5" customHeight="1">
      <c r="A29" s="48" t="s">
        <v>34</v>
      </c>
      <c r="B29" s="1">
        <f t="shared" si="0"/>
        <v>0</v>
      </c>
      <c r="C29" s="245"/>
      <c r="D29" s="1">
        <f t="shared" si="5"/>
        <v>0</v>
      </c>
      <c r="E29" s="245"/>
      <c r="F29" s="1">
        <f t="shared" si="3"/>
        <v>0</v>
      </c>
      <c r="G29" s="245"/>
      <c r="H29" s="197">
        <f>Orçamento!M249</f>
        <v>0</v>
      </c>
      <c r="I29" s="2">
        <f t="shared" si="4"/>
        <v>0</v>
      </c>
      <c r="J29" s="37"/>
      <c r="K29" s="38"/>
      <c r="L29" s="39"/>
      <c r="M29" s="40"/>
      <c r="N29" s="7"/>
      <c r="Q29" s="7"/>
      <c r="W29" s="17"/>
      <c r="X29" s="17"/>
    </row>
    <row r="30" spans="1:24" ht="25.5" customHeight="1">
      <c r="A30" s="43" t="s">
        <v>57</v>
      </c>
      <c r="B30" s="1">
        <f t="shared" si="0"/>
        <v>0</v>
      </c>
      <c r="C30" s="245"/>
      <c r="D30" s="1">
        <f t="shared" si="5"/>
        <v>0</v>
      </c>
      <c r="E30" s="245"/>
      <c r="F30" s="1">
        <f t="shared" si="3"/>
        <v>0</v>
      </c>
      <c r="G30" s="245"/>
      <c r="H30" s="197">
        <f>Orçamento!M253</f>
        <v>0</v>
      </c>
      <c r="I30" s="2">
        <f t="shared" si="4"/>
        <v>0</v>
      </c>
      <c r="J30" s="37"/>
      <c r="K30" s="38"/>
      <c r="L30" s="39"/>
      <c r="M30" s="40"/>
      <c r="N30" s="7"/>
      <c r="Q30" s="7"/>
      <c r="W30" s="17"/>
      <c r="X30" s="17"/>
    </row>
    <row r="31" spans="1:24" ht="25.5" customHeight="1">
      <c r="A31" s="48" t="s">
        <v>35</v>
      </c>
      <c r="B31" s="1">
        <f t="shared" si="0"/>
        <v>0</v>
      </c>
      <c r="C31" s="245"/>
      <c r="D31" s="1">
        <f t="shared" si="5"/>
        <v>0</v>
      </c>
      <c r="E31" s="245"/>
      <c r="F31" s="1">
        <f t="shared" si="3"/>
        <v>0</v>
      </c>
      <c r="G31" s="245"/>
      <c r="H31" s="197">
        <f>Orçamento!M270</f>
        <v>0</v>
      </c>
      <c r="I31" s="2">
        <f t="shared" si="4"/>
        <v>0</v>
      </c>
      <c r="J31" s="37"/>
      <c r="K31" s="38"/>
      <c r="L31" s="39"/>
      <c r="M31" s="40"/>
      <c r="N31" s="7"/>
      <c r="Q31" s="7"/>
      <c r="W31" s="17"/>
      <c r="X31" s="17"/>
    </row>
    <row r="32" spans="1:24" ht="25.5" customHeight="1">
      <c r="A32" s="43" t="s">
        <v>59</v>
      </c>
      <c r="B32" s="1">
        <f t="shared" si="0"/>
        <v>0</v>
      </c>
      <c r="C32" s="245"/>
      <c r="D32" s="1">
        <f t="shared" si="5"/>
        <v>0</v>
      </c>
      <c r="E32" s="245"/>
      <c r="F32" s="1">
        <f t="shared" si="3"/>
        <v>0</v>
      </c>
      <c r="G32" s="245"/>
      <c r="H32" s="197">
        <f>Orçamento!M274</f>
        <v>0</v>
      </c>
      <c r="I32" s="2">
        <f t="shared" si="4"/>
        <v>0</v>
      </c>
      <c r="J32" s="37"/>
      <c r="K32" s="38"/>
      <c r="L32" s="39"/>
      <c r="M32" s="40"/>
      <c r="N32" s="7"/>
      <c r="Q32" s="7"/>
      <c r="W32" s="17"/>
      <c r="X32" s="17"/>
    </row>
    <row r="33" spans="1:24" ht="25.5" customHeight="1">
      <c r="A33" s="49" t="s">
        <v>30</v>
      </c>
      <c r="B33" s="1">
        <f t="shared" si="0"/>
        <v>0</v>
      </c>
      <c r="C33" s="245"/>
      <c r="D33" s="1">
        <f t="shared" si="5"/>
        <v>0</v>
      </c>
      <c r="E33" s="247"/>
      <c r="F33" s="1">
        <f t="shared" si="3"/>
        <v>0</v>
      </c>
      <c r="G33" s="245"/>
      <c r="H33" s="197">
        <f>Orçamento!M292</f>
        <v>0</v>
      </c>
      <c r="I33" s="2">
        <f t="shared" si="4"/>
        <v>0</v>
      </c>
      <c r="J33" s="37"/>
      <c r="K33" s="38"/>
      <c r="L33" s="39"/>
      <c r="M33" s="40"/>
      <c r="N33" s="7"/>
      <c r="Q33" s="7"/>
      <c r="W33" s="17"/>
      <c r="X33" s="17"/>
    </row>
    <row r="34" spans="1:24" ht="25.5" customHeight="1">
      <c r="A34" s="3" t="s">
        <v>26</v>
      </c>
      <c r="B34" s="4">
        <f>SUM(B15:B33)</f>
        <v>0</v>
      </c>
      <c r="C34" s="2" t="e">
        <f>B34/$H$34</f>
        <v>#DIV/0!</v>
      </c>
      <c r="D34" s="4">
        <f>SUM(D15:D33)</f>
        <v>0</v>
      </c>
      <c r="E34" s="2" t="e">
        <f>D34/$H$34</f>
        <v>#DIV/0!</v>
      </c>
      <c r="F34" s="4">
        <f>SUM(F15:F33)</f>
        <v>0</v>
      </c>
      <c r="G34" s="2" t="e">
        <f>F34/$H$34</f>
        <v>#DIV/0!</v>
      </c>
      <c r="H34" s="26">
        <f>B34+D34+F34</f>
        <v>0</v>
      </c>
      <c r="I34" s="2" t="e">
        <f>C34+E34+G34</f>
        <v>#DIV/0!</v>
      </c>
      <c r="J34" s="37"/>
      <c r="K34" s="38"/>
      <c r="L34" s="39"/>
      <c r="M34" s="40"/>
      <c r="N34" s="7"/>
      <c r="Q34" s="7"/>
      <c r="W34" s="17">
        <f>B34+D34</f>
        <v>0</v>
      </c>
      <c r="X34" s="17">
        <f>L34-W34</f>
        <v>0</v>
      </c>
    </row>
    <row r="35" spans="1:24" ht="25.5" customHeight="1">
      <c r="A35" s="3" t="s">
        <v>27</v>
      </c>
      <c r="B35" s="5">
        <f>B34</f>
        <v>0</v>
      </c>
      <c r="C35" s="18" t="e">
        <f>C34</f>
        <v>#DIV/0!</v>
      </c>
      <c r="D35" s="5">
        <f>B35+D34</f>
        <v>0</v>
      </c>
      <c r="E35" s="18" t="e">
        <f>C35+E34</f>
        <v>#DIV/0!</v>
      </c>
      <c r="F35" s="5">
        <f>D35+F34</f>
        <v>0</v>
      </c>
      <c r="G35" s="18" t="e">
        <f>E35+G34</f>
        <v>#DIV/0!</v>
      </c>
      <c r="H35" s="6">
        <f>SUM(H15:H33)</f>
        <v>0</v>
      </c>
      <c r="I35" s="2"/>
      <c r="J35" s="37"/>
      <c r="K35" s="38"/>
      <c r="L35" s="39"/>
      <c r="M35" s="40"/>
      <c r="N35" s="7"/>
      <c r="Q35" s="7"/>
      <c r="W35" s="17"/>
      <c r="X35" s="17"/>
    </row>
    <row r="36" spans="1:24" ht="10.5" customHeight="1">
      <c r="H36" s="184"/>
      <c r="I36" s="7"/>
      <c r="J36" s="7"/>
      <c r="K36" s="7"/>
      <c r="M36" s="7"/>
      <c r="N36" s="7"/>
      <c r="Q36" s="7"/>
    </row>
    <row r="37" spans="1:24" ht="10.5" customHeight="1">
      <c r="H37" s="184"/>
      <c r="I37" s="7"/>
      <c r="J37" s="7"/>
      <c r="K37" s="7"/>
      <c r="M37" s="7"/>
      <c r="N37" s="7"/>
      <c r="Q37" s="7"/>
    </row>
    <row r="38" spans="1:24" ht="13.5" customHeight="1">
      <c r="B38" s="50"/>
      <c r="D38" s="240"/>
      <c r="E38" s="240"/>
      <c r="F38" s="240"/>
      <c r="G38" s="300"/>
      <c r="H38" s="300"/>
      <c r="I38" s="7"/>
      <c r="J38" s="7"/>
      <c r="K38" s="7"/>
      <c r="M38" s="7"/>
      <c r="N38" s="7"/>
      <c r="Q38" s="7"/>
    </row>
    <row r="39" spans="1:24" ht="15" customHeight="1">
      <c r="A39" s="301"/>
      <c r="B39" s="301"/>
      <c r="C39" s="301"/>
      <c r="D39" s="301"/>
      <c r="E39" s="10"/>
      <c r="F39" s="225"/>
      <c r="G39" s="226"/>
      <c r="H39" s="199" t="s">
        <v>334</v>
      </c>
      <c r="I39" s="7"/>
      <c r="J39" s="7"/>
      <c r="K39" s="7"/>
      <c r="M39" s="7"/>
      <c r="N39" s="7"/>
      <c r="Q39" s="7"/>
    </row>
    <row r="40" spans="1:24" ht="15" customHeight="1">
      <c r="B40" s="242"/>
      <c r="C40" s="242"/>
      <c r="D40" s="242"/>
      <c r="E40" s="10"/>
      <c r="F40" s="225"/>
      <c r="G40" s="228"/>
      <c r="H40" s="228"/>
      <c r="I40" s="7"/>
      <c r="J40" s="7"/>
      <c r="K40" s="7"/>
      <c r="M40" s="7"/>
      <c r="N40" s="7"/>
      <c r="Q40" s="7"/>
    </row>
    <row r="41" spans="1:24" ht="15" customHeight="1">
      <c r="B41" s="242"/>
      <c r="C41" s="242"/>
      <c r="D41" s="242"/>
      <c r="E41" s="10"/>
      <c r="F41" s="225"/>
      <c r="G41" s="228"/>
      <c r="H41" s="228"/>
      <c r="I41" s="7"/>
      <c r="J41" s="7"/>
      <c r="K41" s="7"/>
      <c r="M41" s="7"/>
      <c r="N41" s="7"/>
      <c r="Q41" s="7"/>
    </row>
    <row r="42" spans="1:24" ht="15" customHeight="1">
      <c r="B42" s="242"/>
      <c r="C42" s="242"/>
      <c r="D42" s="242"/>
      <c r="E42" s="10"/>
      <c r="F42" s="225"/>
      <c r="G42" s="228"/>
      <c r="H42" s="228"/>
      <c r="I42" s="7"/>
      <c r="J42" s="7"/>
      <c r="K42" s="7"/>
      <c r="M42" s="7"/>
      <c r="N42" s="7"/>
      <c r="Q42" s="7"/>
    </row>
    <row r="43" spans="1:24" ht="15" customHeight="1">
      <c r="B43" s="242"/>
      <c r="C43" s="242"/>
      <c r="D43" s="242"/>
      <c r="E43" s="16"/>
      <c r="F43" s="225"/>
      <c r="G43" s="228"/>
      <c r="H43" s="228"/>
      <c r="I43" s="7"/>
      <c r="J43" s="7"/>
      <c r="K43" s="7"/>
      <c r="M43" s="7"/>
      <c r="N43" s="7"/>
      <c r="Q43" s="7"/>
    </row>
    <row r="44" spans="1:24" ht="15" customHeight="1">
      <c r="B44" s="242"/>
      <c r="C44" s="242"/>
      <c r="D44" s="243"/>
      <c r="E44" s="16"/>
      <c r="F44" s="225"/>
      <c r="G44" s="228"/>
      <c r="H44" s="228"/>
      <c r="I44" s="7"/>
      <c r="J44" s="7"/>
      <c r="K44" s="7"/>
      <c r="M44" s="7"/>
      <c r="N44" s="7"/>
      <c r="Q44" s="7"/>
    </row>
    <row r="45" spans="1:24" ht="15" customHeight="1">
      <c r="B45" s="242"/>
      <c r="C45" s="242"/>
      <c r="D45" s="242"/>
      <c r="E45" s="16"/>
      <c r="F45" s="267" t="s">
        <v>335</v>
      </c>
      <c r="G45" s="267"/>
      <c r="H45" s="267"/>
      <c r="I45" s="7"/>
      <c r="J45" s="7"/>
      <c r="K45" s="7"/>
      <c r="M45" s="7"/>
      <c r="N45" s="7"/>
      <c r="Q45" s="7"/>
    </row>
    <row r="46" spans="1:24" ht="15" customHeight="1">
      <c r="B46" s="242"/>
      <c r="C46" s="242"/>
      <c r="D46" s="242"/>
      <c r="E46" s="16"/>
      <c r="F46" s="264" t="s">
        <v>336</v>
      </c>
      <c r="G46" s="264"/>
      <c r="H46" s="264"/>
      <c r="I46" s="7"/>
      <c r="J46" s="7"/>
      <c r="K46" s="7"/>
      <c r="M46" s="7"/>
      <c r="N46" s="7"/>
      <c r="Q46" s="7"/>
    </row>
    <row r="47" spans="1:24" ht="15" customHeight="1">
      <c r="A47" s="244"/>
      <c r="B47" s="242"/>
      <c r="C47" s="242"/>
      <c r="D47" s="241"/>
      <c r="E47" s="16"/>
      <c r="F47" s="264" t="s">
        <v>61</v>
      </c>
      <c r="G47" s="264"/>
      <c r="H47" s="264"/>
      <c r="I47" s="7"/>
      <c r="J47" s="7"/>
      <c r="K47" s="7"/>
      <c r="M47" s="7"/>
      <c r="N47" s="7"/>
      <c r="Q47" s="7"/>
    </row>
    <row r="48" spans="1:24">
      <c r="E48" s="7"/>
      <c r="F48" s="7"/>
      <c r="G48" s="7"/>
      <c r="I48" s="7"/>
      <c r="J48" s="7"/>
      <c r="K48" s="7"/>
      <c r="L48" s="24"/>
      <c r="M48" s="7"/>
      <c r="N48" s="7"/>
      <c r="P48" s="24"/>
      <c r="Q48" s="7"/>
      <c r="T48" s="284"/>
      <c r="U48" s="284"/>
      <c r="V48" s="284"/>
    </row>
  </sheetData>
  <sheetProtection sheet="1" objects="1" scenarios="1"/>
  <mergeCells count="16">
    <mergeCell ref="F46:H46"/>
    <mergeCell ref="F47:H47"/>
    <mergeCell ref="A1:D5"/>
    <mergeCell ref="T48:V48"/>
    <mergeCell ref="A10:C10"/>
    <mergeCell ref="A11:C11"/>
    <mergeCell ref="A13:A14"/>
    <mergeCell ref="B13:C13"/>
    <mergeCell ref="D13:E13"/>
    <mergeCell ref="H13:I13"/>
    <mergeCell ref="D10:I10"/>
    <mergeCell ref="D11:I11"/>
    <mergeCell ref="F13:G13"/>
    <mergeCell ref="G38:H38"/>
    <mergeCell ref="A39:D39"/>
    <mergeCell ref="F45:H45"/>
  </mergeCells>
  <phoneticPr fontId="33" type="noConversion"/>
  <pageMargins left="0.98425196850393704" right="0.59055118110236227" top="0.78740157480314965" bottom="0.78740157480314965" header="0.31496062992125984" footer="0.31496062992125984"/>
  <pageSetup paperSize="32767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Orçamento</vt:lpstr>
      <vt:lpstr>Cronograma</vt:lpstr>
      <vt:lpstr>Cronograma!Area_de_impressao</vt:lpstr>
      <vt:lpstr>Orçamento!Area_de_impressao</vt:lpstr>
      <vt:lpstr>Orçamento!Titulos_de_impressao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Windows</cp:lastModifiedBy>
  <cp:lastPrinted>2020-05-21T01:34:46Z</cp:lastPrinted>
  <dcterms:created xsi:type="dcterms:W3CDTF">2011-11-25T11:08:52Z</dcterms:created>
  <dcterms:modified xsi:type="dcterms:W3CDTF">2020-09-25T18:55:53Z</dcterms:modified>
</cp:coreProperties>
</file>